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Octubre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Pagados'!$B$1:$AV$127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Pagados'!$D$1:$D$124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23" i="4" l="1"/>
  <c r="AU123" i="4"/>
  <c r="AI123" i="4" l="1"/>
  <c r="AT123" i="4"/>
  <c r="AH123" i="4" l="1"/>
  <c r="AS123" i="4"/>
  <c r="AR123" i="4" l="1"/>
  <c r="AG123" i="4"/>
  <c r="AP61" i="4" l="1"/>
  <c r="AP59" i="4" l="1"/>
  <c r="AF123" i="4" l="1"/>
  <c r="AQ123" i="4"/>
  <c r="AE123" i="4" l="1"/>
  <c r="AP123" i="4"/>
  <c r="AO123" i="4" l="1"/>
  <c r="AD123" i="4"/>
  <c r="AN123" i="4" l="1"/>
  <c r="AC123" i="4"/>
  <c r="AM123" i="4" l="1"/>
  <c r="AB123" i="4"/>
  <c r="AV123" i="4" l="1"/>
  <c r="AL123" i="4"/>
  <c r="AK123" i="4"/>
  <c r="AA123" i="4"/>
  <c r="Z123" i="4" l="1"/>
  <c r="Y123" i="4"/>
  <c r="W123" i="4" l="1"/>
  <c r="O61" i="4" l="1"/>
  <c r="V123" i="4" l="1"/>
  <c r="U123" i="4"/>
  <c r="X123" i="4" l="1"/>
  <c r="T123" i="4" l="1"/>
  <c r="S123" i="4"/>
  <c r="R117" i="4" l="1"/>
  <c r="R106" i="4"/>
  <c r="R93" i="4"/>
  <c r="R61" i="4"/>
  <c r="R51" i="4"/>
  <c r="R47" i="4"/>
  <c r="R26" i="4"/>
  <c r="R23" i="4"/>
  <c r="R16" i="4"/>
  <c r="R11" i="4"/>
  <c r="Q117" i="4"/>
  <c r="Q106" i="4"/>
  <c r="Q93" i="4"/>
  <c r="Q61" i="4"/>
  <c r="Q51" i="4"/>
  <c r="Q47" i="4"/>
  <c r="Q26" i="4"/>
  <c r="Q23" i="4"/>
  <c r="Q16" i="4"/>
  <c r="Q11" i="4"/>
  <c r="Q9" i="4" l="1"/>
  <c r="Q59" i="4" l="1"/>
  <c r="Q123" i="4" s="1"/>
  <c r="R59" i="4" l="1"/>
  <c r="R9" i="4"/>
  <c r="R123" i="4" l="1"/>
  <c r="O26" i="4"/>
  <c r="P11" i="4"/>
  <c r="O11" i="4"/>
  <c r="P117" i="4"/>
  <c r="O117" i="4"/>
  <c r="M117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3" i="4"/>
  <c r="F23" i="4"/>
  <c r="G23" i="4"/>
  <c r="H23" i="4"/>
  <c r="I23" i="4"/>
  <c r="J23" i="4"/>
  <c r="K23" i="4"/>
  <c r="L23" i="4"/>
  <c r="M23" i="4"/>
  <c r="N23" i="4"/>
  <c r="O23" i="4"/>
  <c r="P23" i="4"/>
  <c r="E26" i="4"/>
  <c r="F26" i="4"/>
  <c r="G26" i="4"/>
  <c r="H26" i="4"/>
  <c r="I26" i="4"/>
  <c r="J26" i="4"/>
  <c r="K26" i="4"/>
  <c r="L26" i="4"/>
  <c r="M26" i="4"/>
  <c r="N26" i="4"/>
  <c r="P26" i="4"/>
  <c r="E47" i="4"/>
  <c r="F47" i="4"/>
  <c r="G47" i="4"/>
  <c r="H47" i="4"/>
  <c r="I47" i="4"/>
  <c r="J47" i="4"/>
  <c r="K47" i="4"/>
  <c r="L47" i="4"/>
  <c r="M47" i="4"/>
  <c r="N47" i="4"/>
  <c r="O47" i="4"/>
  <c r="P47" i="4"/>
  <c r="E51" i="4"/>
  <c r="F51" i="4"/>
  <c r="G51" i="4"/>
  <c r="H51" i="4"/>
  <c r="I51" i="4"/>
  <c r="J51" i="4"/>
  <c r="K51" i="4"/>
  <c r="L51" i="4"/>
  <c r="M51" i="4"/>
  <c r="N51" i="4"/>
  <c r="O51" i="4"/>
  <c r="P51" i="4"/>
  <c r="E61" i="4"/>
  <c r="F61" i="4"/>
  <c r="G61" i="4"/>
  <c r="H61" i="4"/>
  <c r="I61" i="4"/>
  <c r="J61" i="4"/>
  <c r="K61" i="4"/>
  <c r="L61" i="4"/>
  <c r="M61" i="4"/>
  <c r="N61" i="4"/>
  <c r="P61" i="4"/>
  <c r="E93" i="4"/>
  <c r="F93" i="4"/>
  <c r="G93" i="4"/>
  <c r="H93" i="4"/>
  <c r="I93" i="4"/>
  <c r="J93" i="4"/>
  <c r="K93" i="4"/>
  <c r="L93" i="4"/>
  <c r="M93" i="4"/>
  <c r="N93" i="4"/>
  <c r="O93" i="4"/>
  <c r="P93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E117" i="4"/>
  <c r="F117" i="4"/>
  <c r="G117" i="4"/>
  <c r="H117" i="4"/>
  <c r="I117" i="4"/>
  <c r="J117" i="4"/>
  <c r="K117" i="4"/>
  <c r="L117" i="4"/>
  <c r="N117" i="4"/>
  <c r="I59" i="4" l="1"/>
  <c r="E59" i="4"/>
  <c r="O59" i="4"/>
  <c r="M59" i="4"/>
  <c r="K9" i="4"/>
  <c r="O9" i="4"/>
  <c r="G9" i="4"/>
  <c r="N9" i="4"/>
  <c r="F9" i="4"/>
  <c r="L59" i="4"/>
  <c r="J9" i="4"/>
  <c r="H59" i="4"/>
  <c r="P59" i="4"/>
  <c r="N59" i="4"/>
  <c r="J59" i="4"/>
  <c r="F59" i="4"/>
  <c r="K59" i="4"/>
  <c r="G59" i="4"/>
  <c r="P9" i="4"/>
  <c r="L9" i="4"/>
  <c r="H9" i="4"/>
  <c r="M9" i="4"/>
  <c r="I9" i="4"/>
  <c r="E9" i="4"/>
  <c r="I123" i="4" l="1"/>
  <c r="E123" i="4"/>
  <c r="M123" i="4"/>
  <c r="K123" i="4"/>
  <c r="L123" i="4"/>
  <c r="F123" i="4"/>
  <c r="N123" i="4"/>
  <c r="H123" i="4"/>
  <c r="O123" i="4"/>
  <c r="G123" i="4"/>
  <c r="J123" i="4"/>
  <c r="P123" i="4"/>
</calcChain>
</file>

<file path=xl/comments1.xml><?xml version="1.0" encoding="utf-8"?>
<comments xmlns="http://schemas.openxmlformats.org/spreadsheetml/2006/main">
  <authors>
    <author>D30474752</author>
  </authors>
  <commentList>
    <comment ref="D81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<sst xmlns="http://schemas.openxmlformats.org/spreadsheetml/2006/main" count="151" uniqueCount="132">
  <si>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</si>
  <si>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</si>
  <si>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</si>
  <si>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</si>
  <si>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</si>
  <si>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</si>
  <si>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</si>
  <si>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</si>
  <si>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</si>
  <si>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</si>
  <si>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</si>
  <si>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</si>
  <si>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</si>
  <si>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</si>
  <si>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</si>
  <si>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</si>
  <si>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</si>
  <si>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</si>
  <si>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</si>
  <si>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</si>
  <si>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</si>
  <si>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</si>
  <si>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</si>
  <si>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</si>
  <si>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</si>
  <si>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</si>
  <si>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</si>
  <si>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</si>
  <si>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</si>
  <si>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</si>
  <si>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</si>
  <si>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</si>
  <si>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</si>
  <si>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</si>
  <si>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</si>
  <si>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</si>
  <si>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</si>
  <si>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</si>
  <si>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</si>
  <si>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</si>
  <si>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</si>
  <si>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</si>
  <si>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</si>
  <si>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</si>
  <si>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</si>
  <si>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</si>
  <si>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</si>
  <si>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</si>
  <si>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</si>
  <si>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</si>
  <si>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</si>
  <si>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</si>
  <si>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</si>
  <si>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</si>
  <si>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</si>
  <si>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</si>
  <si>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</si>
  <si>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</si>
  <si>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</si>
  <si>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</si>
  <si>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</si>
  <si>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</si>
  <si>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</si>
  <si>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</si>
  <si>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</si>
  <si>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</si>
  <si>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</si>
  <si>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</si>
  <si>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</si>
  <si>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</si>
  <si>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</si>
  <si>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</si>
  <si>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</si>
  <si>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</si>
  <si>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</si>
  <si>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</si>
  <si>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</si>
  <si>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</si>
  <si>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</si>
  <si>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</si>
  <si>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</si>
  <si>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</si>
  <si>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</si>
  <si>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</si>
  <si>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</si>
  <si>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</si>
  <si>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</si>
  <si>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</si>
  <si>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</si>
  <si>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</si>
  <si>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</si>
  <si>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</si>
  <si>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Amortización ACUMULADA</t>
  </si>
  <si>
    <t>Interés (*) ACUMULADO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</si>
  <si>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</si>
  <si>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</si>
  <si>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</si>
  <si>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</si>
  <si>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</si>
  <si>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</si>
  <si>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</si>
  <si>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</si>
  <si>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</si>
  <si>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</si>
  <si>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</si>
  <si>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Amortización Enero</t>
  </si>
  <si>
    <t>Interés (*) Enero</t>
  </si>
  <si>
    <t>Título Internacional vto. 2025 (Ex PDCAR 2021)</t>
  </si>
  <si>
    <t>Título Internacional vto. 2027 (Ex PDCAR 2024)</t>
  </si>
  <si>
    <t>Título Internacional vto. 2029 (Ex PDCAR 2027)</t>
  </si>
  <si>
    <t>Interés (*) Febrero</t>
  </si>
  <si>
    <t>Amortización Febrero</t>
  </si>
  <si>
    <t>Amortización Marzo</t>
  </si>
  <si>
    <t>Interés (*) Marzo</t>
  </si>
  <si>
    <t>FIDA 1744 - PRODECCA</t>
  </si>
  <si>
    <t>Interés (*) Abril</t>
  </si>
  <si>
    <t xml:space="preserve">Servicios de Deuda Pagados año 2010 a 2021 - Consolidado </t>
  </si>
  <si>
    <t>Amortización Mayo</t>
  </si>
  <si>
    <t>Amortización Abril</t>
  </si>
  <si>
    <t>Interés (*) Mayo</t>
  </si>
  <si>
    <t>Interés (*) Junio</t>
  </si>
  <si>
    <t>Amortización Junio</t>
  </si>
  <si>
    <t>BID 2929</t>
  </si>
  <si>
    <t>Interés (*) Julio</t>
  </si>
  <si>
    <t>Amortización Julio</t>
  </si>
  <si>
    <t>Interés (*) Agosto</t>
  </si>
  <si>
    <t>Amortización Agosto</t>
  </si>
  <si>
    <t>Interés (*) Septiembre</t>
  </si>
  <si>
    <t>Amortización Septiembre</t>
  </si>
  <si>
    <t>Interés (*) Octubre</t>
  </si>
  <si>
    <t>Amortización Octubre</t>
  </si>
  <si>
    <t>(**) Pagado a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</si>
</sst>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4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23" fillId="24" borderId="22" xfId="0" applyNumberFormat="1" applyFont="1" applyFill="1" applyBorder="1" applyAlignment="1">
      <alignment horizontal="center"/>
    </xf>
    <xf numFmtId="3" fontId="37" fillId="24" borderId="23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W127"/>
  <sheetViews>
    <sheetView showGridLines="0" tabSelected="1" view="pageBreakPreview" zoomScaleNormal="100" zoomScaleSheetLayoutView="100" workbookViewId="0">
      <pane xSplit="4" ySplit="8" topLeftCell="Z9" activePane="bottomRight" state="frozen"/>
      <selection activeCell="B65" sqref="B65"/>
      <selection pane="topRight" activeCell="B65" sqref="B65"/>
      <selection pane="bottomLeft" activeCell="B65" sqref="B65"/>
      <selection pane="bottomRight" activeCell="AA9" sqref="AA9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6" width="11.7109375" style="5" bestFit="1" customWidth="1"/>
    <col min="27" max="27" width="16.5703125" style="5" bestFit="1" customWidth="1"/>
    <col min="28" max="36" width="16.5703125" style="5" customWidth="1"/>
    <col min="37" max="37" width="22.140625" style="5" bestFit="1" customWidth="1"/>
    <col min="38" max="38" width="11.7109375" style="5" bestFit="1" customWidth="1"/>
    <col min="39" max="47" width="11.7109375" style="5" customWidth="1"/>
    <col min="48" max="49" width="11.7109375" style="5" bestFit="1" customWidth="1"/>
    <col min="50" max="16384" width="10.7109375" style="5"/>
  </cols>
  <sheetData>
    <row r="1" spans="2:49" s="3" customFormat="1" ht="18.75" customHeight="1" x14ac:dyDescent="0.2">
      <c r="B1" s="2"/>
      <c r="D1" s="1" t="s">
        <v>18</v>
      </c>
      <c r="O1" s="40"/>
      <c r="P1" s="40"/>
    </row>
    <row r="2" spans="2:49" s="3" customFormat="1" ht="18.75" customHeight="1" x14ac:dyDescent="0.2">
      <c r="B2" s="2"/>
      <c r="D2" s="1" t="s">
        <v>19</v>
      </c>
      <c r="O2" s="40"/>
      <c r="P2" s="40"/>
    </row>
    <row r="3" spans="2:49" s="3" customFormat="1" ht="18.75" customHeight="1" x14ac:dyDescent="0.2">
      <c r="B3" s="2"/>
      <c r="D3" s="1" t="s">
        <v>20</v>
      </c>
      <c r="O3" s="40"/>
      <c r="P3" s="40"/>
    </row>
    <row r="4" spans="2:49" s="3" customFormat="1" ht="18.75" customHeight="1" x14ac:dyDescent="0.3">
      <c r="B4" s="2"/>
      <c r="D4" s="4" t="s">
        <v>116</v>
      </c>
      <c r="O4" s="40"/>
      <c r="P4" s="40"/>
    </row>
    <row r="5" spans="2:49" s="3" customFormat="1" ht="18.75" customHeight="1" thickBot="1" x14ac:dyDescent="0.35">
      <c r="B5" s="2"/>
      <c r="D5" s="4"/>
      <c r="O5" s="40"/>
      <c r="P5" s="40"/>
    </row>
    <row r="6" spans="2:49" ht="13.5" customHeight="1" thickBot="1" x14ac:dyDescent="0.25">
      <c r="D6" s="6"/>
      <c r="E6" s="59">
        <v>2010</v>
      </c>
      <c r="F6" s="61"/>
      <c r="G6" s="59">
        <v>2011</v>
      </c>
      <c r="H6" s="61"/>
      <c r="I6" s="59">
        <v>2012</v>
      </c>
      <c r="J6" s="61"/>
      <c r="K6" s="59">
        <v>2013</v>
      </c>
      <c r="L6" s="61"/>
      <c r="M6" s="59">
        <v>2014</v>
      </c>
      <c r="N6" s="61"/>
      <c r="O6" s="62">
        <v>2015</v>
      </c>
      <c r="P6" s="60"/>
      <c r="Q6" s="59">
        <v>2016</v>
      </c>
      <c r="R6" s="60"/>
      <c r="S6" s="59">
        <v>2017</v>
      </c>
      <c r="T6" s="60"/>
      <c r="U6" s="59">
        <v>2018</v>
      </c>
      <c r="V6" s="60"/>
      <c r="W6" s="59">
        <v>2019</v>
      </c>
      <c r="X6" s="63"/>
      <c r="Y6" s="59">
        <v>2020</v>
      </c>
      <c r="Z6" s="61"/>
      <c r="AA6" s="59">
        <v>2021</v>
      </c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</row>
    <row r="7" spans="2:49" s="8" customFormat="1" ht="12" thickBot="1" x14ac:dyDescent="0.25">
      <c r="B7" s="56" t="s">
        <v>21</v>
      </c>
      <c r="C7" s="57"/>
      <c r="D7" s="58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105</v>
      </c>
      <c r="AB7" s="7" t="s">
        <v>111</v>
      </c>
      <c r="AC7" s="7" t="s">
        <v>112</v>
      </c>
      <c r="AD7" s="7" t="s">
        <v>118</v>
      </c>
      <c r="AE7" s="7" t="s">
        <v>117</v>
      </c>
      <c r="AF7" s="7" t="s">
        <v>121</v>
      </c>
      <c r="AG7" s="7" t="s">
        <v>124</v>
      </c>
      <c r="AH7" s="7" t="s">
        <v>126</v>
      </c>
      <c r="AI7" s="7" t="s">
        <v>128</v>
      </c>
      <c r="AJ7" s="7" t="s">
        <v>130</v>
      </c>
      <c r="AK7" s="7" t="s">
        <v>92</v>
      </c>
      <c r="AL7" s="7" t="s">
        <v>106</v>
      </c>
      <c r="AM7" s="7" t="s">
        <v>110</v>
      </c>
      <c r="AN7" s="7" t="s">
        <v>113</v>
      </c>
      <c r="AO7" s="7" t="s">
        <v>115</v>
      </c>
      <c r="AP7" s="7" t="s">
        <v>119</v>
      </c>
      <c r="AQ7" s="7" t="s">
        <v>120</v>
      </c>
      <c r="AR7" s="7" t="s">
        <v>123</v>
      </c>
      <c r="AS7" s="7" t="s">
        <v>125</v>
      </c>
      <c r="AT7" s="7" t="s">
        <v>127</v>
      </c>
      <c r="AU7" s="7" t="s">
        <v>129</v>
      </c>
      <c r="AV7" s="7" t="s">
        <v>93</v>
      </c>
    </row>
    <row r="8" spans="2:49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6"/>
      <c r="T8" s="46"/>
      <c r="U8" s="46"/>
      <c r="V8" s="46"/>
      <c r="W8" s="46"/>
      <c r="X8" s="46"/>
      <c r="Y8" s="4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</row>
    <row r="9" spans="2:49" s="13" customFormat="1" ht="12" customHeight="1" x14ac:dyDescent="0.2">
      <c r="B9" s="14" t="s">
        <v>24</v>
      </c>
      <c r="C9" s="15"/>
      <c r="D9" s="16"/>
      <c r="E9" s="17">
        <f t="shared" ref="E9:R9" si="0">+E11+E16+E23+E26+E47+E51+E54</f>
        <v>613976934.73899996</v>
      </c>
      <c r="F9" s="18">
        <f t="shared" si="0"/>
        <v>126633382.34</v>
      </c>
      <c r="G9" s="17">
        <f t="shared" si="0"/>
        <v>47442780.881201595</v>
      </c>
      <c r="H9" s="18">
        <f t="shared" si="0"/>
        <v>17255829.59386088</v>
      </c>
      <c r="I9" s="17">
        <f t="shared" si="0"/>
        <v>94608547.782693893</v>
      </c>
      <c r="J9" s="18">
        <f t="shared" si="0"/>
        <v>19240839.075241663</v>
      </c>
      <c r="K9" s="18">
        <f t="shared" si="0"/>
        <v>67378937.518019721</v>
      </c>
      <c r="L9" s="18">
        <f t="shared" si="0"/>
        <v>15009591.483077697</v>
      </c>
      <c r="M9" s="18">
        <f t="shared" si="0"/>
        <v>395318410.13940549</v>
      </c>
      <c r="N9" s="18">
        <f t="shared" si="0"/>
        <v>338022074.10892069</v>
      </c>
      <c r="O9" s="18">
        <f t="shared" si="0"/>
        <v>373264305.75115126</v>
      </c>
      <c r="P9" s="18">
        <f t="shared" si="0"/>
        <v>331896373.0000627</v>
      </c>
      <c r="Q9" s="18">
        <f t="shared" si="0"/>
        <v>330996324.9879598</v>
      </c>
      <c r="R9" s="18">
        <f t="shared" si="0"/>
        <v>369804276.59712911</v>
      </c>
      <c r="S9" s="47">
        <v>141344273.5572646</v>
      </c>
      <c r="T9" s="47">
        <v>75916511.340916947</v>
      </c>
      <c r="U9" s="47">
        <v>310425067.48120964</v>
      </c>
      <c r="V9" s="47">
        <v>637897053.35810959</v>
      </c>
      <c r="W9" s="47">
        <v>1066543578.9628488</v>
      </c>
      <c r="X9" s="47">
        <v>1573283158.18624</v>
      </c>
      <c r="Y9" s="47">
        <v>2011098975.3685329</v>
      </c>
      <c r="Z9" s="47">
        <v>1754949876.5817852</v>
      </c>
      <c r="AA9" s="47">
        <v>323467993.35000002</v>
      </c>
      <c r="AB9" s="47">
        <v>330666300.08000004</v>
      </c>
      <c r="AC9" s="47">
        <v>360419026.31000006</v>
      </c>
      <c r="AD9" s="47">
        <v>344956992.12</v>
      </c>
      <c r="AE9" s="47">
        <v>354288334.72000003</v>
      </c>
      <c r="AF9" s="47">
        <v>382273264.12415934</v>
      </c>
      <c r="AG9" s="47">
        <v>364279160.97999996</v>
      </c>
      <c r="AH9" s="47">
        <v>371842289.53000003</v>
      </c>
      <c r="AI9" s="47">
        <v>405162156.88824934</v>
      </c>
      <c r="AJ9" s="47">
        <v>385761524.26753366</v>
      </c>
      <c r="AK9" s="47">
        <v>3623117042.371316</v>
      </c>
      <c r="AL9" s="47">
        <v>66996663.629999995</v>
      </c>
      <c r="AM9" s="47">
        <v>62123457.710000001</v>
      </c>
      <c r="AN9" s="47">
        <v>418721909.43400002</v>
      </c>
      <c r="AO9" s="47">
        <v>62738938.659999996</v>
      </c>
      <c r="AP9" s="47">
        <v>64132592.760000005</v>
      </c>
      <c r="AQ9" s="47">
        <v>314409002.35777342</v>
      </c>
      <c r="AR9" s="47">
        <v>58317395.280000001</v>
      </c>
      <c r="AS9" s="47">
        <v>58174317.560000002</v>
      </c>
      <c r="AT9" s="47">
        <v>247170016.1339691</v>
      </c>
      <c r="AU9" s="47">
        <v>51765348.549999997</v>
      </c>
      <c r="AV9" s="47">
        <v>1404549642.0599365</v>
      </c>
      <c r="AW9" s="55"/>
    </row>
    <row r="10" spans="2:49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55"/>
    </row>
    <row r="11" spans="2:49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7">
        <v>19441914.977264605</v>
      </c>
      <c r="T11" s="47">
        <v>771532.37645965733</v>
      </c>
      <c r="U11" s="47">
        <v>2477189.4978431496</v>
      </c>
      <c r="V11" s="47">
        <v>9521.3337191656119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55"/>
    </row>
    <row r="12" spans="2:49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8">
        <v>12196531.896477535</v>
      </c>
      <c r="T12" s="48">
        <v>186363.5353018915</v>
      </c>
      <c r="U12" s="48">
        <v>2477189.4978431496</v>
      </c>
      <c r="V12" s="48">
        <v>9521.3337191656119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55"/>
    </row>
    <row r="13" spans="2:49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8">
        <v>6835759.1894791229</v>
      </c>
      <c r="T13" s="48">
        <v>567730.22582980583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55"/>
    </row>
    <row r="14" spans="2:49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8">
        <v>409623.89130794769</v>
      </c>
      <c r="T14" s="48">
        <v>17438.615327959989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55"/>
    </row>
    <row r="15" spans="2:49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55"/>
    </row>
    <row r="16" spans="2:49" s="24" customFormat="1" ht="12" customHeight="1" outlineLevel="1" x14ac:dyDescent="0.2">
      <c r="B16" s="21"/>
      <c r="C16" s="22" t="s">
        <v>27</v>
      </c>
      <c r="D16" s="23"/>
      <c r="E16" s="17">
        <f t="shared" ref="E16:F16" si="2">SUM(E17:E21)</f>
        <v>4648417.0599999996</v>
      </c>
      <c r="F16" s="17">
        <f t="shared" si="2"/>
        <v>30774574.280000001</v>
      </c>
      <c r="G16" s="17">
        <f t="shared" ref="G16:L16" si="3">SUM(G17:G21)</f>
        <v>4805480.1512500001</v>
      </c>
      <c r="H16" s="17">
        <f t="shared" si="3"/>
        <v>3424341.743986696</v>
      </c>
      <c r="I16" s="17">
        <f t="shared" si="3"/>
        <v>3628236.4914042647</v>
      </c>
      <c r="J16" s="17">
        <f t="shared" si="3"/>
        <v>3422712.9863000005</v>
      </c>
      <c r="K16" s="17">
        <f t="shared" si="3"/>
        <v>4513844.974706714</v>
      </c>
      <c r="L16" s="17">
        <f t="shared" si="3"/>
        <v>3881683.8497284846</v>
      </c>
      <c r="M16" s="17">
        <f t="shared" ref="M16:P16" si="4">SUM(M17:M21)</f>
        <v>6926344.0300000003</v>
      </c>
      <c r="N16" s="17">
        <f t="shared" si="4"/>
        <v>5312232.19582</v>
      </c>
      <c r="O16" s="18">
        <f t="shared" si="4"/>
        <v>8410580.4900000002</v>
      </c>
      <c r="P16" s="18">
        <f t="shared" si="4"/>
        <v>5815661.6611112254</v>
      </c>
      <c r="Q16" s="18">
        <f>SUM(Q17:Q21)</f>
        <v>11976206.330000002</v>
      </c>
      <c r="R16" s="18">
        <f>SUM(R17:R21)</f>
        <v>8725636.7926000003</v>
      </c>
      <c r="S16" s="47">
        <v>14188759.120000001</v>
      </c>
      <c r="T16" s="47">
        <v>8143446.8887363952</v>
      </c>
      <c r="U16" s="47">
        <v>28100297.450000003</v>
      </c>
      <c r="V16" s="47">
        <v>14324443.794390405</v>
      </c>
      <c r="W16" s="47">
        <v>48226553.095759995</v>
      </c>
      <c r="X16" s="47">
        <v>19771996.656239998</v>
      </c>
      <c r="Y16" s="47">
        <v>73892378.510215655</v>
      </c>
      <c r="Z16" s="47">
        <v>24106088.020795103</v>
      </c>
      <c r="AA16" s="47">
        <v>0</v>
      </c>
      <c r="AB16" s="47">
        <v>0</v>
      </c>
      <c r="AC16" s="47">
        <v>23930555.030000001</v>
      </c>
      <c r="AD16" s="47">
        <v>0</v>
      </c>
      <c r="AE16" s="47">
        <v>0</v>
      </c>
      <c r="AF16" s="47">
        <v>25334827.654159348</v>
      </c>
      <c r="AG16" s="47">
        <v>0</v>
      </c>
      <c r="AH16" s="47">
        <v>0</v>
      </c>
      <c r="AI16" s="47">
        <v>26579555.788249329</v>
      </c>
      <c r="AJ16" s="47">
        <v>0</v>
      </c>
      <c r="AK16" s="47">
        <v>75844938.472408682</v>
      </c>
      <c r="AL16" s="47">
        <v>0</v>
      </c>
      <c r="AM16" s="47">
        <v>0</v>
      </c>
      <c r="AN16" s="47">
        <v>7190721.1740000006</v>
      </c>
      <c r="AO16" s="47">
        <v>0</v>
      </c>
      <c r="AP16" s="47">
        <v>0</v>
      </c>
      <c r="AQ16" s="47">
        <v>6810584.3877734141</v>
      </c>
      <c r="AR16" s="47">
        <v>0</v>
      </c>
      <c r="AS16" s="47">
        <v>0</v>
      </c>
      <c r="AT16" s="47">
        <v>6564683.8039691234</v>
      </c>
      <c r="AU16" s="47">
        <v>0</v>
      </c>
      <c r="AV16" s="47">
        <v>20565989.359936684</v>
      </c>
      <c r="AW16" s="55"/>
    </row>
    <row r="17" spans="2:49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55"/>
    </row>
    <row r="18" spans="2:49" s="24" customFormat="1" ht="12" customHeight="1" outlineLevel="2" x14ac:dyDescent="0.2">
      <c r="B18" s="21"/>
      <c r="C18" s="22"/>
      <c r="D18" s="25" t="s">
        <v>62</v>
      </c>
      <c r="E18" s="26">
        <v>1449587.13</v>
      </c>
      <c r="F18" s="26">
        <v>19645588.020128768</v>
      </c>
      <c r="G18" s="26">
        <v>2525596.94</v>
      </c>
      <c r="H18" s="26">
        <v>3078505.3112366963</v>
      </c>
      <c r="I18" s="26">
        <v>2983638.3304442647</v>
      </c>
      <c r="J18" s="26">
        <v>3203788.8258000002</v>
      </c>
      <c r="K18" s="26">
        <v>3858951.0947067142</v>
      </c>
      <c r="L18" s="26">
        <v>3688613.5130684846</v>
      </c>
      <c r="M18" s="26">
        <v>5979834.4000000004</v>
      </c>
      <c r="N18" s="26">
        <v>5140507.7640399998</v>
      </c>
      <c r="O18" s="20">
        <v>7721794.8099999996</v>
      </c>
      <c r="P18" s="20">
        <v>5753184.6670912253</v>
      </c>
      <c r="Q18" s="20">
        <v>11845700.660000002</v>
      </c>
      <c r="R18" s="20">
        <v>8713767.0068999995</v>
      </c>
      <c r="S18" s="48">
        <v>14188759.120000001</v>
      </c>
      <c r="T18" s="48">
        <v>8143446.8887363952</v>
      </c>
      <c r="U18" s="48">
        <v>28100297.450000003</v>
      </c>
      <c r="V18" s="48">
        <v>14324443.794390405</v>
      </c>
      <c r="W18" s="48">
        <v>48226553.095759995</v>
      </c>
      <c r="X18" s="48">
        <v>19771996.656239998</v>
      </c>
      <c r="Y18" s="48">
        <v>73892378.510215655</v>
      </c>
      <c r="Z18" s="48">
        <v>24106088.020795103</v>
      </c>
      <c r="AA18" s="48">
        <v>0</v>
      </c>
      <c r="AB18" s="48">
        <v>0</v>
      </c>
      <c r="AC18" s="48">
        <v>23930555.030000001</v>
      </c>
      <c r="AD18" s="48">
        <v>0</v>
      </c>
      <c r="AE18" s="48">
        <v>0</v>
      </c>
      <c r="AF18" s="48">
        <v>25334827.654159348</v>
      </c>
      <c r="AG18" s="48">
        <v>0</v>
      </c>
      <c r="AH18" s="48">
        <v>0</v>
      </c>
      <c r="AI18" s="48">
        <v>26579555.788249329</v>
      </c>
      <c r="AJ18" s="48">
        <v>0</v>
      </c>
      <c r="AK18" s="48">
        <v>75844938.472408682</v>
      </c>
      <c r="AL18" s="48">
        <v>0</v>
      </c>
      <c r="AM18" s="48">
        <v>0</v>
      </c>
      <c r="AN18" s="48">
        <v>7190721.1740000006</v>
      </c>
      <c r="AO18" s="48">
        <v>0</v>
      </c>
      <c r="AP18" s="48">
        <v>0</v>
      </c>
      <c r="AQ18" s="48">
        <v>6810584.3877734141</v>
      </c>
      <c r="AR18" s="48">
        <v>0</v>
      </c>
      <c r="AS18" s="48">
        <v>0</v>
      </c>
      <c r="AT18" s="48">
        <v>6564683.8039691234</v>
      </c>
      <c r="AU18" s="48">
        <v>0</v>
      </c>
      <c r="AV18" s="48">
        <v>20565989.359936684</v>
      </c>
      <c r="AW18" s="55"/>
    </row>
    <row r="19" spans="2:49" s="24" customFormat="1" ht="12" customHeight="1" outlineLevel="2" x14ac:dyDescent="0.2">
      <c r="B19" s="21"/>
      <c r="C19" s="22"/>
      <c r="D19" s="25" t="s">
        <v>17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/>
      <c r="O19" s="20">
        <v>0</v>
      </c>
      <c r="P19" s="20"/>
      <c r="Q19" s="20">
        <v>0</v>
      </c>
      <c r="R19" s="20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55"/>
    </row>
    <row r="20" spans="2:49" s="24" customFormat="1" ht="12" customHeight="1" outlineLevel="2" x14ac:dyDescent="0.2">
      <c r="B20" s="21"/>
      <c r="C20" s="22"/>
      <c r="D20" s="25" t="s">
        <v>0</v>
      </c>
      <c r="E20" s="26">
        <v>336854.74</v>
      </c>
      <c r="F20" s="26">
        <v>35756.76</v>
      </c>
      <c r="G20" s="26">
        <v>708664.77</v>
      </c>
      <c r="H20" s="26">
        <v>36558.230000000003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55"/>
    </row>
    <row r="21" spans="2:49" s="24" customFormat="1" ht="12" customHeight="1" outlineLevel="2" x14ac:dyDescent="0.2">
      <c r="B21" s="21"/>
      <c r="C21" s="22"/>
      <c r="D21" s="25" t="s">
        <v>28</v>
      </c>
      <c r="E21" s="26">
        <v>2575466.58</v>
      </c>
      <c r="F21" s="26">
        <v>255044.56</v>
      </c>
      <c r="G21" s="26">
        <v>1191492.5900000001</v>
      </c>
      <c r="H21" s="26">
        <v>56398.53</v>
      </c>
      <c r="I21" s="26">
        <v>168334.88</v>
      </c>
      <c r="J21" s="26">
        <v>-4057.44</v>
      </c>
      <c r="K21" s="26">
        <v>0</v>
      </c>
      <c r="L21" s="26">
        <v>0</v>
      </c>
      <c r="M21" s="26">
        <v>0</v>
      </c>
      <c r="N21" s="26">
        <v>0</v>
      </c>
      <c r="O21" s="20">
        <v>0</v>
      </c>
      <c r="P21" s="20">
        <v>0</v>
      </c>
      <c r="Q21" s="20">
        <v>0</v>
      </c>
      <c r="R21" s="20">
        <v>0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55"/>
    </row>
    <row r="22" spans="2:49" s="13" customFormat="1" ht="6.75" customHeight="1" outlineLevel="1" x14ac:dyDescent="0.2">
      <c r="B22" s="27"/>
      <c r="C22" s="15"/>
      <c r="D22" s="16"/>
      <c r="E22" s="20"/>
      <c r="F22" s="20"/>
      <c r="G22" s="20"/>
      <c r="H22" s="20"/>
      <c r="I22" s="20"/>
      <c r="J22" s="20"/>
      <c r="K22" s="36"/>
      <c r="L22" s="36"/>
      <c r="M22" s="36"/>
      <c r="N22" s="36"/>
      <c r="O22" s="18"/>
      <c r="P22" s="18"/>
      <c r="Q22" s="18"/>
      <c r="R22" s="18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55"/>
    </row>
    <row r="23" spans="2:49" s="24" customFormat="1" ht="12" customHeight="1" outlineLevel="1" x14ac:dyDescent="0.2">
      <c r="B23" s="21"/>
      <c r="C23" s="22" t="s">
        <v>29</v>
      </c>
      <c r="D23" s="23"/>
      <c r="E23" s="17">
        <f t="shared" ref="E23:P23" si="5">+E24</f>
        <v>898799.14</v>
      </c>
      <c r="F23" s="17">
        <f t="shared" si="5"/>
        <v>188545.22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8">
        <f t="shared" si="5"/>
        <v>0</v>
      </c>
      <c r="P23" s="18">
        <f t="shared" si="5"/>
        <v>0</v>
      </c>
      <c r="Q23" s="18">
        <f>+Q24</f>
        <v>0</v>
      </c>
      <c r="R23" s="18">
        <f>+R24</f>
        <v>0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55"/>
    </row>
    <row r="24" spans="2:49" s="24" customFormat="1" ht="12" customHeight="1" outlineLevel="2" x14ac:dyDescent="0.2">
      <c r="B24" s="21"/>
      <c r="C24" s="22"/>
      <c r="D24" s="23"/>
      <c r="E24" s="26">
        <v>898799.14</v>
      </c>
      <c r="F24" s="26">
        <v>188545.22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0">
        <v>0</v>
      </c>
      <c r="P24" s="20">
        <v>0</v>
      </c>
      <c r="Q24" s="20">
        <v>0</v>
      </c>
      <c r="R24" s="20">
        <v>0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55"/>
    </row>
    <row r="25" spans="2:49" s="13" customFormat="1" ht="6.75" customHeight="1" outlineLevel="1" x14ac:dyDescent="0.2">
      <c r="B25" s="27"/>
      <c r="C25" s="15"/>
      <c r="D25" s="16"/>
      <c r="E25" s="20"/>
      <c r="F25" s="20"/>
      <c r="G25" s="20"/>
      <c r="H25" s="20"/>
      <c r="I25" s="20"/>
      <c r="J25" s="20"/>
      <c r="K25" s="36"/>
      <c r="L25" s="36"/>
      <c r="M25" s="36"/>
      <c r="N25" s="36"/>
      <c r="O25" s="20"/>
      <c r="P25" s="20"/>
      <c r="Q25" s="20"/>
      <c r="R25" s="20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55"/>
    </row>
    <row r="26" spans="2:49" s="24" customFormat="1" ht="12" customHeight="1" outlineLevel="1" x14ac:dyDescent="0.2">
      <c r="B26" s="21"/>
      <c r="C26" s="22" t="s">
        <v>30</v>
      </c>
      <c r="D26" s="23"/>
      <c r="E26" s="17">
        <f t="shared" ref="E26:R26" si="6">SUM(E27:E42)</f>
        <v>602198661.99899995</v>
      </c>
      <c r="F26" s="17">
        <f t="shared" si="6"/>
        <v>89827976.040000007</v>
      </c>
      <c r="G26" s="17">
        <f t="shared" si="6"/>
        <v>35739921.110000007</v>
      </c>
      <c r="H26" s="17">
        <f t="shared" si="6"/>
        <v>7871363.1999999993</v>
      </c>
      <c r="I26" s="17">
        <f t="shared" si="6"/>
        <v>50014098.100000001</v>
      </c>
      <c r="J26" s="17">
        <f t="shared" si="6"/>
        <v>6922437.5800000001</v>
      </c>
      <c r="K26" s="17">
        <f t="shared" si="6"/>
        <v>53552415.355916664</v>
      </c>
      <c r="L26" s="17">
        <f t="shared" si="6"/>
        <v>5220341.04</v>
      </c>
      <c r="M26" s="17">
        <f t="shared" si="6"/>
        <v>376093207.4394055</v>
      </c>
      <c r="N26" s="17">
        <f t="shared" si="6"/>
        <v>325480187.75968951</v>
      </c>
      <c r="O26" s="18">
        <f t="shared" si="6"/>
        <v>349171279.44587404</v>
      </c>
      <c r="P26" s="18">
        <f t="shared" si="6"/>
        <v>321506995.02525371</v>
      </c>
      <c r="Q26" s="18">
        <f t="shared" si="6"/>
        <v>299737773.61881095</v>
      </c>
      <c r="R26" s="18">
        <f t="shared" si="6"/>
        <v>357186271.16599834</v>
      </c>
      <c r="S26" s="47">
        <v>107713599.45999999</v>
      </c>
      <c r="T26" s="47">
        <v>67001532.075720891</v>
      </c>
      <c r="U26" s="47">
        <v>279847580.5333665</v>
      </c>
      <c r="V26" s="47">
        <v>623563088.23000002</v>
      </c>
      <c r="W26" s="47">
        <v>1018317025.8670888</v>
      </c>
      <c r="X26" s="47">
        <v>1553511161.53</v>
      </c>
      <c r="Y26" s="47">
        <v>1937184693.3683171</v>
      </c>
      <c r="Z26" s="47">
        <v>956248830.06496298</v>
      </c>
      <c r="AA26" s="47">
        <v>323467993.35000002</v>
      </c>
      <c r="AB26" s="47">
        <v>330666300.08000004</v>
      </c>
      <c r="AC26" s="47">
        <v>336488471.28000003</v>
      </c>
      <c r="AD26" s="47">
        <v>344956992.12</v>
      </c>
      <c r="AE26" s="47">
        <v>354288334.72000003</v>
      </c>
      <c r="AF26" s="47">
        <v>356938436.46999997</v>
      </c>
      <c r="AG26" s="47">
        <v>364279160.97999996</v>
      </c>
      <c r="AH26" s="47">
        <v>371842289.53000003</v>
      </c>
      <c r="AI26" s="47">
        <v>378582601.10000002</v>
      </c>
      <c r="AJ26" s="47">
        <v>385761524.26753366</v>
      </c>
      <c r="AK26" s="47">
        <v>3547272103.8989072</v>
      </c>
      <c r="AL26" s="47">
        <v>66996663.629999995</v>
      </c>
      <c r="AM26" s="47">
        <v>62123457.710000001</v>
      </c>
      <c r="AN26" s="47">
        <v>66614044.150000006</v>
      </c>
      <c r="AO26" s="47">
        <v>62738938.659999996</v>
      </c>
      <c r="AP26" s="47">
        <v>64132592.760000005</v>
      </c>
      <c r="AQ26" s="47">
        <v>60271574.539999999</v>
      </c>
      <c r="AR26" s="47">
        <v>58317395.280000001</v>
      </c>
      <c r="AS26" s="47">
        <v>58174317.560000002</v>
      </c>
      <c r="AT26" s="47">
        <v>53897628.659999996</v>
      </c>
      <c r="AU26" s="47">
        <v>51765348.549999997</v>
      </c>
      <c r="AV26" s="47">
        <v>605031961.49000001</v>
      </c>
      <c r="AW26" s="55"/>
    </row>
    <row r="27" spans="2:49" s="24" customFormat="1" ht="12" customHeight="1" outlineLevel="2" x14ac:dyDescent="0.2">
      <c r="B27" s="21"/>
      <c r="C27" s="22"/>
      <c r="D27" s="25" t="s">
        <v>31</v>
      </c>
      <c r="E27" s="26">
        <v>291443856.96000004</v>
      </c>
      <c r="F27" s="26">
        <v>36383673.07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55"/>
    </row>
    <row r="28" spans="2:49" s="24" customFormat="1" ht="12" customHeight="1" outlineLevel="2" x14ac:dyDescent="0.2">
      <c r="B28" s="21"/>
      <c r="C28" s="22"/>
      <c r="D28" s="25" t="s">
        <v>32</v>
      </c>
      <c r="E28" s="26">
        <v>4022896.71</v>
      </c>
      <c r="F28" s="26">
        <v>502215.95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55"/>
    </row>
    <row r="29" spans="2:49" s="24" customFormat="1" ht="12" customHeight="1" outlineLevel="2" x14ac:dyDescent="0.2">
      <c r="B29" s="21"/>
      <c r="C29" s="22"/>
      <c r="D29" s="25" t="s">
        <v>33</v>
      </c>
      <c r="E29" s="26">
        <v>27422648.219999999</v>
      </c>
      <c r="F29" s="26">
        <v>3629508.91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55"/>
    </row>
    <row r="30" spans="2:49" s="24" customFormat="1" ht="12" customHeight="1" outlineLevel="2" x14ac:dyDescent="0.2">
      <c r="B30" s="21"/>
      <c r="C30" s="22"/>
      <c r="D30" s="25" t="s">
        <v>34</v>
      </c>
      <c r="E30" s="26">
        <v>21164232.209999997</v>
      </c>
      <c r="F30" s="26">
        <v>3458498.25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55"/>
    </row>
    <row r="31" spans="2:49" s="24" customFormat="1" ht="12" customHeight="1" outlineLevel="2" x14ac:dyDescent="0.2">
      <c r="B31" s="21"/>
      <c r="C31" s="22"/>
      <c r="D31" s="25" t="s">
        <v>3</v>
      </c>
      <c r="E31" s="26">
        <v>21547188.899999999</v>
      </c>
      <c r="F31" s="26">
        <v>2484407.7000000002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55"/>
    </row>
    <row r="32" spans="2:49" s="24" customFormat="1" ht="12" customHeight="1" outlineLevel="2" x14ac:dyDescent="0.2">
      <c r="B32" s="21"/>
      <c r="C32" s="22"/>
      <c r="D32" s="25" t="s">
        <v>4</v>
      </c>
      <c r="E32" s="26">
        <v>24588039.650000002</v>
      </c>
      <c r="F32" s="26">
        <v>3743972.28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55"/>
    </row>
    <row r="33" spans="2:49" s="24" customFormat="1" ht="12" customHeight="1" outlineLevel="2" x14ac:dyDescent="0.2">
      <c r="B33" s="21"/>
      <c r="C33" s="22"/>
      <c r="D33" s="25" t="s">
        <v>5</v>
      </c>
      <c r="E33" s="26">
        <v>87763009.370000005</v>
      </c>
      <c r="F33" s="26">
        <v>1422587.82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>
        <v>0</v>
      </c>
      <c r="P33" s="20">
        <v>0</v>
      </c>
      <c r="Q33" s="20">
        <v>0</v>
      </c>
      <c r="R33" s="20">
        <v>0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55"/>
    </row>
    <row r="34" spans="2:49" s="24" customFormat="1" ht="12" customHeight="1" outlineLevel="2" x14ac:dyDescent="0.2">
      <c r="B34" s="21"/>
      <c r="C34" s="22"/>
      <c r="D34" s="25" t="s">
        <v>1</v>
      </c>
      <c r="E34" s="26">
        <v>1133916.83</v>
      </c>
      <c r="F34" s="26">
        <v>68035.009999999995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0"/>
      <c r="P34" s="20"/>
      <c r="Q34" s="20"/>
      <c r="R34" s="20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55"/>
    </row>
    <row r="35" spans="2:49" s="24" customFormat="1" ht="12" customHeight="1" outlineLevel="2" x14ac:dyDescent="0.2">
      <c r="B35" s="21"/>
      <c r="C35" s="22"/>
      <c r="D35" s="25" t="s">
        <v>35</v>
      </c>
      <c r="E35" s="26">
        <v>1269615.96</v>
      </c>
      <c r="F35" s="26">
        <v>437270.51</v>
      </c>
      <c r="G35" s="26">
        <v>1269615.96</v>
      </c>
      <c r="H35" s="26">
        <v>326179.11</v>
      </c>
      <c r="I35" s="26">
        <v>1269615.96</v>
      </c>
      <c r="J35" s="26">
        <v>215741.9</v>
      </c>
      <c r="K35" s="26">
        <v>1192032.7259166667</v>
      </c>
      <c r="L35" s="26">
        <v>104833.51</v>
      </c>
      <c r="M35" s="26">
        <v>513610.13</v>
      </c>
      <c r="N35" s="26">
        <v>21322.75</v>
      </c>
      <c r="O35" s="20">
        <v>59517.42</v>
      </c>
      <c r="P35" s="20">
        <v>2924.39</v>
      </c>
      <c r="Q35" s="20">
        <v>5310</v>
      </c>
      <c r="R35" s="20">
        <v>794.27</v>
      </c>
      <c r="S35" s="48">
        <v>6195</v>
      </c>
      <c r="T35" s="48">
        <v>0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55"/>
    </row>
    <row r="36" spans="2:49" s="24" customFormat="1" ht="12" customHeight="1" outlineLevel="2" x14ac:dyDescent="0.2">
      <c r="B36" s="21"/>
      <c r="C36" s="22"/>
      <c r="D36" s="25" t="s">
        <v>81</v>
      </c>
      <c r="E36" s="26"/>
      <c r="F36" s="26"/>
      <c r="G36" s="26"/>
      <c r="H36" s="26"/>
      <c r="I36" s="26"/>
      <c r="J36" s="26"/>
      <c r="K36" s="26"/>
      <c r="L36" s="26"/>
      <c r="M36" s="26">
        <v>331444793.86940551</v>
      </c>
      <c r="N36" s="26">
        <v>320314060.05968952</v>
      </c>
      <c r="O36" s="20">
        <v>331444793.86587399</v>
      </c>
      <c r="P36" s="20">
        <v>300953430.8552537</v>
      </c>
      <c r="Q36" s="20">
        <v>276203994.87881094</v>
      </c>
      <c r="R36" s="20">
        <v>236665668.72819003</v>
      </c>
      <c r="S36" s="48">
        <v>77966219.159999996</v>
      </c>
      <c r="T36" s="48">
        <v>62350041.695720889</v>
      </c>
      <c r="U36" s="48">
        <v>155932438.31988233</v>
      </c>
      <c r="V36" s="48">
        <v>114841924.09</v>
      </c>
      <c r="W36" s="48">
        <v>155932438.31988233</v>
      </c>
      <c r="X36" s="48">
        <v>105091109.31000002</v>
      </c>
      <c r="Y36" s="48">
        <v>155932438.3197059</v>
      </c>
      <c r="Z36" s="48">
        <v>96259897.845713407</v>
      </c>
      <c r="AA36" s="48">
        <v>12994369.859999999</v>
      </c>
      <c r="AB36" s="48">
        <v>12994369.859999999</v>
      </c>
      <c r="AC36" s="48">
        <v>12994369.859999999</v>
      </c>
      <c r="AD36" s="48">
        <v>12994369.859999999</v>
      </c>
      <c r="AE36" s="48">
        <v>12994369.859999999</v>
      </c>
      <c r="AF36" s="48">
        <v>12994369.859999999</v>
      </c>
      <c r="AG36" s="48">
        <v>12994369.859999999</v>
      </c>
      <c r="AH36" s="48">
        <v>12994369.859999999</v>
      </c>
      <c r="AI36" s="48">
        <v>12994369.859999999</v>
      </c>
      <c r="AJ36" s="48">
        <v>12994369.859941177</v>
      </c>
      <c r="AK36" s="48">
        <v>129943698.59994116</v>
      </c>
      <c r="AL36" s="48">
        <v>7235760.3200000003</v>
      </c>
      <c r="AM36" s="48">
        <v>6927479.1900000004</v>
      </c>
      <c r="AN36" s="48">
        <v>8099153.9199999999</v>
      </c>
      <c r="AO36" s="48">
        <v>7298720.5899999999</v>
      </c>
      <c r="AP36" s="48">
        <v>7478147.0099999998</v>
      </c>
      <c r="AQ36" s="48">
        <v>7173956.1299999999</v>
      </c>
      <c r="AR36" s="48">
        <v>7111573.9100000001</v>
      </c>
      <c r="AS36" s="48">
        <v>7520339.2400000002</v>
      </c>
      <c r="AT36" s="48">
        <v>6986809.4500000002</v>
      </c>
      <c r="AU36" s="48">
        <v>6693078.2999999998</v>
      </c>
      <c r="AV36" s="48">
        <v>72525018.060000002</v>
      </c>
      <c r="AW36" s="55"/>
    </row>
    <row r="37" spans="2:49" s="24" customFormat="1" ht="12" customHeight="1" outlineLevel="2" x14ac:dyDescent="0.2">
      <c r="B37" s="21"/>
      <c r="C37" s="22"/>
      <c r="D37" s="25" t="s">
        <v>83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/>
      <c r="P37" s="20"/>
      <c r="Q37" s="20"/>
      <c r="R37" s="20"/>
      <c r="S37" s="48">
        <v>0</v>
      </c>
      <c r="T37" s="48">
        <v>0</v>
      </c>
      <c r="U37" s="48">
        <v>98708572.563484177</v>
      </c>
      <c r="V37" s="48">
        <v>35554912.299999997</v>
      </c>
      <c r="W37" s="48">
        <v>98708572.566968367</v>
      </c>
      <c r="X37" s="48">
        <v>21460544.959999997</v>
      </c>
      <c r="Y37" s="48">
        <v>99540052.737420946</v>
      </c>
      <c r="Z37" s="48">
        <v>7625685.0092495652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55"/>
    </row>
    <row r="38" spans="2:49" s="24" customFormat="1" ht="12" customHeight="1" outlineLevel="2" x14ac:dyDescent="0.2">
      <c r="B38" s="21"/>
      <c r="C38" s="22"/>
      <c r="D38" s="25" t="s">
        <v>79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0">
        <v>0</v>
      </c>
      <c r="P38" s="20">
        <v>15837842.470000016</v>
      </c>
      <c r="Q38" s="20">
        <v>0</v>
      </c>
      <c r="R38" s="20">
        <v>115818931.64780834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55"/>
    </row>
    <row r="39" spans="2:49" s="24" customFormat="1" ht="12" customHeight="1" outlineLevel="2" x14ac:dyDescent="0.2">
      <c r="B39" s="21"/>
      <c r="C39" s="22"/>
      <c r="D39" s="25" t="s">
        <v>61</v>
      </c>
      <c r="E39" s="26">
        <v>34830110.869999997</v>
      </c>
      <c r="F39" s="26">
        <v>9354147.9199999999</v>
      </c>
      <c r="G39" s="26">
        <v>34470305.150000006</v>
      </c>
      <c r="H39" s="26">
        <v>7545184.0899999989</v>
      </c>
      <c r="I39" s="26">
        <v>48744482.140000001</v>
      </c>
      <c r="J39" s="26">
        <v>6706695.6799999997</v>
      </c>
      <c r="K39" s="26">
        <v>52360382.629999995</v>
      </c>
      <c r="L39" s="26">
        <v>5115507.53</v>
      </c>
      <c r="M39" s="26">
        <v>44134803.440000005</v>
      </c>
      <c r="N39" s="26">
        <v>5144804.95</v>
      </c>
      <c r="O39" s="20">
        <v>17666968.16</v>
      </c>
      <c r="P39" s="20">
        <v>4712797.3099999996</v>
      </c>
      <c r="Q39" s="20">
        <v>23528468.740000002</v>
      </c>
      <c r="R39" s="20">
        <v>4700876.5199999996</v>
      </c>
      <c r="S39" s="48">
        <v>29741185.299999993</v>
      </c>
      <c r="T39" s="48">
        <v>4651490.3800000008</v>
      </c>
      <c r="U39" s="48">
        <v>25206569.649999995</v>
      </c>
      <c r="V39" s="48">
        <v>5721010.1499999762</v>
      </c>
      <c r="W39" s="48">
        <v>102410114.48000002</v>
      </c>
      <c r="X39" s="48">
        <v>185351706.03999996</v>
      </c>
      <c r="Y39" s="48">
        <v>878193121.70999992</v>
      </c>
      <c r="Z39" s="48">
        <v>281725829.80000007</v>
      </c>
      <c r="AA39" s="48">
        <v>81450954.299999997</v>
      </c>
      <c r="AB39" s="48">
        <v>82617781.620000005</v>
      </c>
      <c r="AC39" s="48">
        <v>83789593.810000002</v>
      </c>
      <c r="AD39" s="48">
        <v>85073665.719999999</v>
      </c>
      <c r="AE39" s="48">
        <v>86239865.670000002</v>
      </c>
      <c r="AF39" s="48">
        <v>82028155.159999996</v>
      </c>
      <c r="AG39" s="48">
        <v>83108510.849999994</v>
      </c>
      <c r="AH39" s="48">
        <v>84203078.620000005</v>
      </c>
      <c r="AI39" s="48">
        <v>85311858.5</v>
      </c>
      <c r="AJ39" s="48">
        <v>86435561.070000008</v>
      </c>
      <c r="AK39" s="48">
        <v>840259025.32000017</v>
      </c>
      <c r="AL39" s="48">
        <v>23312956.409999996</v>
      </c>
      <c r="AM39" s="48">
        <v>21798614.439999998</v>
      </c>
      <c r="AN39" s="48">
        <v>21190701.07</v>
      </c>
      <c r="AO39" s="48">
        <v>23419776.539999999</v>
      </c>
      <c r="AP39" s="48">
        <v>25420193.800000001</v>
      </c>
      <c r="AQ39" s="48">
        <v>24828987.039999999</v>
      </c>
      <c r="AR39" s="48">
        <v>24789163.809999999</v>
      </c>
      <c r="AS39" s="48">
        <v>24405113.5</v>
      </c>
      <c r="AT39" s="48">
        <v>24120638.690000001</v>
      </c>
      <c r="AU39" s="48">
        <v>24841962.190000001</v>
      </c>
      <c r="AV39" s="48">
        <v>238128107.49000001</v>
      </c>
      <c r="AW39" s="55"/>
    </row>
    <row r="40" spans="2:49" s="24" customFormat="1" ht="12" customHeight="1" outlineLevel="2" x14ac:dyDescent="0.2">
      <c r="B40" s="21"/>
      <c r="C40" s="22"/>
      <c r="D40" s="25" t="s">
        <v>36</v>
      </c>
      <c r="E40" s="26">
        <v>33053801.108999997</v>
      </c>
      <c r="F40" s="26">
        <v>6386578.7400000002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/>
      <c r="N40" s="26"/>
      <c r="O40" s="18"/>
      <c r="P40" s="18"/>
      <c r="Q40" s="18"/>
      <c r="R40" s="18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55"/>
    </row>
    <row r="41" spans="2:49" s="24" customFormat="1" ht="12" customHeight="1" outlineLevel="2" x14ac:dyDescent="0.2">
      <c r="B41" s="21"/>
      <c r="C41" s="22"/>
      <c r="D41" s="25" t="s">
        <v>37</v>
      </c>
      <c r="E41" s="26">
        <v>44733973.989999995</v>
      </c>
      <c r="F41" s="26">
        <v>9923986.9900000021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55"/>
    </row>
    <row r="42" spans="2:49" s="24" customFormat="1" ht="12" customHeight="1" outlineLevel="2" x14ac:dyDescent="0.2">
      <c r="B42" s="21"/>
      <c r="C42" s="22"/>
      <c r="D42" s="25" t="s">
        <v>38</v>
      </c>
      <c r="E42" s="26">
        <v>9225371.2200000007</v>
      </c>
      <c r="F42" s="26">
        <v>12033092.890000001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18">
        <v>0</v>
      </c>
      <c r="P42" s="18">
        <v>0</v>
      </c>
      <c r="Q42" s="18">
        <v>0</v>
      </c>
      <c r="R42" s="18">
        <v>0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55"/>
    </row>
    <row r="43" spans="2:49" s="24" customFormat="1" ht="12" customHeight="1" outlineLevel="2" x14ac:dyDescent="0.2">
      <c r="B43" s="21"/>
      <c r="C43" s="22"/>
      <c r="D43" s="25" t="s">
        <v>87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7"/>
      <c r="T43" s="47"/>
      <c r="U43" s="47">
        <v>0</v>
      </c>
      <c r="V43" s="48">
        <v>467445241.69</v>
      </c>
      <c r="W43" s="47">
        <v>661265900.50023806</v>
      </c>
      <c r="X43" s="48">
        <v>1241607801.22</v>
      </c>
      <c r="Y43" s="48">
        <v>793519080.60119045</v>
      </c>
      <c r="Z43" s="48">
        <v>570637417.40999997</v>
      </c>
      <c r="AA43" s="48">
        <v>226522669.19</v>
      </c>
      <c r="AB43" s="48">
        <v>232554148.60000002</v>
      </c>
      <c r="AC43" s="48">
        <v>239704507.61000001</v>
      </c>
      <c r="AD43" s="48">
        <v>246888956.54000002</v>
      </c>
      <c r="AE43" s="48">
        <v>255054099.19</v>
      </c>
      <c r="AF43" s="48">
        <v>261915911.44999999</v>
      </c>
      <c r="AG43" s="48">
        <v>268176280.26999998</v>
      </c>
      <c r="AH43" s="48">
        <v>274644841.05000001</v>
      </c>
      <c r="AI43" s="48">
        <v>280276372.74000001</v>
      </c>
      <c r="AJ43" s="48">
        <v>286331593.33759248</v>
      </c>
      <c r="AK43" s="48">
        <v>2572069379.9789658</v>
      </c>
      <c r="AL43" s="48">
        <v>36447946.899999999</v>
      </c>
      <c r="AM43" s="48">
        <v>33397364.080000002</v>
      </c>
      <c r="AN43" s="48">
        <v>37324189.160000004</v>
      </c>
      <c r="AO43" s="48">
        <v>32020441.529999997</v>
      </c>
      <c r="AP43" s="48">
        <v>31234251.949999999</v>
      </c>
      <c r="AQ43" s="48">
        <v>28268631.370000001</v>
      </c>
      <c r="AR43" s="48">
        <v>26416657.560000002</v>
      </c>
      <c r="AS43" s="48">
        <v>26248864.82</v>
      </c>
      <c r="AT43" s="48">
        <v>22790180.52</v>
      </c>
      <c r="AU43" s="48">
        <v>20230308.059999999</v>
      </c>
      <c r="AV43" s="48">
        <v>294378835.94</v>
      </c>
      <c r="AW43" s="55"/>
    </row>
    <row r="44" spans="2:49" s="24" customFormat="1" ht="12" customHeight="1" outlineLevel="2" x14ac:dyDescent="0.2">
      <c r="B44" s="21"/>
      <c r="C44" s="22"/>
      <c r="D44" s="51" t="s">
        <v>88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7"/>
      <c r="T44" s="47"/>
      <c r="U44" s="47"/>
      <c r="V44" s="48"/>
      <c r="W44" s="47">
        <v>0</v>
      </c>
      <c r="X44" s="48">
        <v>0</v>
      </c>
      <c r="Y44" s="48">
        <v>10000000</v>
      </c>
      <c r="Z44" s="48">
        <v>0</v>
      </c>
      <c r="AA44" s="48">
        <v>2500000</v>
      </c>
      <c r="AB44" s="48">
        <v>2500000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5000000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55"/>
    </row>
    <row r="45" spans="2:49" s="24" customFormat="1" ht="12" customHeight="1" outlineLevel="2" x14ac:dyDescent="0.2">
      <c r="B45" s="21"/>
      <c r="C45" s="22"/>
      <c r="D45" s="51" t="s">
        <v>98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8"/>
      <c r="P45" s="18"/>
      <c r="Q45" s="18"/>
      <c r="R45" s="18"/>
      <c r="S45" s="47"/>
      <c r="T45" s="47"/>
      <c r="U45" s="47"/>
      <c r="V45" s="48"/>
      <c r="W45" s="47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55"/>
    </row>
    <row r="46" spans="2:49" s="24" customFormat="1" ht="12" customHeight="1" outlineLevel="1" x14ac:dyDescent="0.2">
      <c r="B46" s="27"/>
      <c r="C46" s="15"/>
      <c r="D46" s="16"/>
      <c r="E46" s="20"/>
      <c r="F46" s="20"/>
      <c r="G46" s="20"/>
      <c r="H46" s="20"/>
      <c r="I46" s="20"/>
      <c r="J46" s="20"/>
      <c r="K46" s="36"/>
      <c r="L46" s="36"/>
      <c r="M46" s="36"/>
      <c r="N46" s="36"/>
      <c r="O46" s="18"/>
      <c r="P46" s="18"/>
      <c r="Q46" s="18"/>
      <c r="R46" s="18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55"/>
    </row>
    <row r="47" spans="2:49" s="24" customFormat="1" ht="12" customHeight="1" outlineLevel="2" x14ac:dyDescent="0.2">
      <c r="B47" s="21"/>
      <c r="C47" s="22" t="s">
        <v>39</v>
      </c>
      <c r="D47" s="23"/>
      <c r="E47" s="17">
        <f>SUM(E48)</f>
        <v>0</v>
      </c>
      <c r="F47" s="17">
        <f>SUM(F48:F49)</f>
        <v>0</v>
      </c>
      <c r="G47" s="17">
        <f>SUM(G48)</f>
        <v>0</v>
      </c>
      <c r="H47" s="17">
        <f t="shared" ref="H47:N47" si="7">SUM(H48:H49)</f>
        <v>17398.486106442288</v>
      </c>
      <c r="I47" s="17">
        <f t="shared" si="7"/>
        <v>32860000</v>
      </c>
      <c r="J47" s="17">
        <f t="shared" si="7"/>
        <v>2601039.9836842106</v>
      </c>
      <c r="K47" s="17">
        <f t="shared" si="7"/>
        <v>0</v>
      </c>
      <c r="L47" s="17">
        <f t="shared" si="7"/>
        <v>0</v>
      </c>
      <c r="M47" s="17">
        <f t="shared" si="7"/>
        <v>0</v>
      </c>
      <c r="N47" s="17">
        <f t="shared" si="7"/>
        <v>0</v>
      </c>
      <c r="O47" s="18">
        <f t="shared" ref="O47:R47" si="8">SUM(O48:O49)</f>
        <v>0</v>
      </c>
      <c r="P47" s="18">
        <f t="shared" si="8"/>
        <v>0</v>
      </c>
      <c r="Q47" s="18">
        <f t="shared" si="8"/>
        <v>0</v>
      </c>
      <c r="R47" s="18">
        <f t="shared" si="8"/>
        <v>0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55"/>
    </row>
    <row r="48" spans="2:49" s="24" customFormat="1" ht="12" customHeight="1" outlineLevel="2" x14ac:dyDescent="0.2">
      <c r="B48" s="21"/>
      <c r="C48" s="22"/>
      <c r="D48" s="25" t="s">
        <v>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55"/>
    </row>
    <row r="49" spans="2:49" s="24" customFormat="1" ht="12" customHeight="1" outlineLevel="2" x14ac:dyDescent="0.2">
      <c r="B49" s="21"/>
      <c r="C49" s="22"/>
      <c r="D49" s="25" t="s">
        <v>56</v>
      </c>
      <c r="E49" s="26">
        <v>0</v>
      </c>
      <c r="F49" s="26">
        <v>0</v>
      </c>
      <c r="G49" s="26">
        <v>0</v>
      </c>
      <c r="H49" s="26">
        <v>17398.486106442288</v>
      </c>
      <c r="I49" s="26">
        <v>32860000</v>
      </c>
      <c r="J49" s="26">
        <v>2601039.9836842106</v>
      </c>
      <c r="K49" s="26">
        <v>0</v>
      </c>
      <c r="L49" s="26">
        <v>0</v>
      </c>
      <c r="M49" s="26">
        <v>0</v>
      </c>
      <c r="N49" s="26">
        <v>0</v>
      </c>
      <c r="O49" s="18">
        <v>0</v>
      </c>
      <c r="P49" s="18">
        <v>0</v>
      </c>
      <c r="Q49" s="18">
        <v>0</v>
      </c>
      <c r="R49" s="18">
        <v>0</v>
      </c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55"/>
    </row>
    <row r="50" spans="2:49" s="24" customFormat="1" ht="12" customHeight="1" outlineLevel="1" x14ac:dyDescent="0.2">
      <c r="B50" s="27"/>
      <c r="C50" s="15"/>
      <c r="D50" s="16"/>
      <c r="E50" s="20"/>
      <c r="F50" s="20"/>
      <c r="G50" s="20"/>
      <c r="H50" s="20"/>
      <c r="I50" s="20"/>
      <c r="J50" s="20"/>
      <c r="K50" s="36"/>
      <c r="L50" s="36"/>
      <c r="M50" s="36"/>
      <c r="N50" s="36"/>
      <c r="O50" s="18"/>
      <c r="P50" s="18"/>
      <c r="Q50" s="18"/>
      <c r="R50" s="18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55"/>
    </row>
    <row r="51" spans="2:49" s="24" customFormat="1" ht="12" customHeight="1" outlineLevel="2" x14ac:dyDescent="0.2">
      <c r="B51" s="21"/>
      <c r="C51" s="22" t="s">
        <v>40</v>
      </c>
      <c r="D51" s="23"/>
      <c r="E51" s="17">
        <f t="shared" ref="E51:F51" si="9">SUM(E52)</f>
        <v>0</v>
      </c>
      <c r="F51" s="17">
        <f t="shared" si="9"/>
        <v>0</v>
      </c>
      <c r="G51" s="17">
        <f t="shared" ref="G51:P51" si="10">SUM(G52)</f>
        <v>0</v>
      </c>
      <c r="H51" s="17">
        <f t="shared" si="10"/>
        <v>0</v>
      </c>
      <c r="I51" s="17">
        <f t="shared" si="10"/>
        <v>0</v>
      </c>
      <c r="J51" s="17">
        <f t="shared" si="10"/>
        <v>0</v>
      </c>
      <c r="K51" s="17">
        <f t="shared" si="10"/>
        <v>0</v>
      </c>
      <c r="L51" s="17">
        <f t="shared" si="10"/>
        <v>0</v>
      </c>
      <c r="M51" s="17">
        <f t="shared" si="10"/>
        <v>0</v>
      </c>
      <c r="N51" s="17">
        <f t="shared" si="10"/>
        <v>0</v>
      </c>
      <c r="O51" s="18">
        <f t="shared" si="10"/>
        <v>0</v>
      </c>
      <c r="P51" s="18">
        <f t="shared" si="10"/>
        <v>0</v>
      </c>
      <c r="Q51" s="18">
        <f>SUM(Q52)</f>
        <v>0</v>
      </c>
      <c r="R51" s="18">
        <f>SUM(R52)</f>
        <v>0</v>
      </c>
      <c r="S51" s="47"/>
      <c r="T51" s="47"/>
      <c r="U51" s="47"/>
      <c r="V51" s="47"/>
      <c r="W51" s="47"/>
      <c r="X51" s="47"/>
      <c r="Y51" s="47">
        <v>21903.49</v>
      </c>
      <c r="Z51" s="47">
        <v>875.56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55"/>
    </row>
    <row r="52" spans="2:49" s="24" customFormat="1" ht="12" customHeight="1" outlineLevel="1" x14ac:dyDescent="0.2">
      <c r="B52" s="27"/>
      <c r="C52" s="15"/>
      <c r="D52" s="52" t="s">
        <v>41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36">
        <v>0</v>
      </c>
      <c r="L52" s="36">
        <v>0</v>
      </c>
      <c r="M52" s="36">
        <v>0</v>
      </c>
      <c r="N52" s="36">
        <v>0</v>
      </c>
      <c r="O52" s="18">
        <v>0</v>
      </c>
      <c r="P52" s="18">
        <v>0</v>
      </c>
      <c r="Q52" s="18">
        <v>0</v>
      </c>
      <c r="R52" s="18">
        <v>0</v>
      </c>
      <c r="S52" s="47"/>
      <c r="T52" s="47"/>
      <c r="U52" s="47"/>
      <c r="V52" s="47"/>
      <c r="W52" s="47"/>
      <c r="X52" s="47"/>
      <c r="Y52" s="48">
        <v>21903.49</v>
      </c>
      <c r="Z52" s="48">
        <v>875.56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55"/>
    </row>
    <row r="53" spans="2:49" s="24" customFormat="1" ht="12" customHeight="1" outlineLevel="1" x14ac:dyDescent="0.2">
      <c r="B53" s="27"/>
      <c r="C53" s="15"/>
      <c r="D53" s="16"/>
      <c r="E53" s="20"/>
      <c r="F53" s="20"/>
      <c r="G53" s="20"/>
      <c r="H53" s="20"/>
      <c r="I53" s="20"/>
      <c r="J53" s="20"/>
      <c r="K53" s="36"/>
      <c r="L53" s="36"/>
      <c r="M53" s="36"/>
      <c r="N53" s="36"/>
      <c r="O53" s="18"/>
      <c r="P53" s="18"/>
      <c r="Q53" s="18"/>
      <c r="R53" s="18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55"/>
    </row>
    <row r="54" spans="2:49" s="24" customFormat="1" ht="12" customHeight="1" outlineLevel="2" x14ac:dyDescent="0.2">
      <c r="B54" s="21"/>
      <c r="C54" s="22" t="s">
        <v>102</v>
      </c>
      <c r="D54" s="23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55"/>
    </row>
    <row r="55" spans="2:49" s="24" customFormat="1" ht="12" customHeight="1" x14ac:dyDescent="0.2">
      <c r="B55" s="21"/>
      <c r="C55" s="22"/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55"/>
    </row>
    <row r="56" spans="2:49" s="24" customFormat="1" ht="12" customHeight="1" x14ac:dyDescent="0.2">
      <c r="B56" s="21"/>
      <c r="C56" s="22" t="s">
        <v>103</v>
      </c>
      <c r="D56" s="25"/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7"/>
      <c r="T56" s="47"/>
      <c r="U56" s="47"/>
      <c r="V56" s="47"/>
      <c r="W56" s="47"/>
      <c r="X56" s="47"/>
      <c r="Y56" s="47">
        <v>0</v>
      </c>
      <c r="Z56" s="47">
        <v>774594082.93602729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344917144.11000001</v>
      </c>
      <c r="AO56" s="47">
        <v>0</v>
      </c>
      <c r="AP56" s="47">
        <v>0</v>
      </c>
      <c r="AQ56" s="47">
        <v>247326843.43000001</v>
      </c>
      <c r="AR56" s="47">
        <v>0</v>
      </c>
      <c r="AS56" s="47">
        <v>0</v>
      </c>
      <c r="AT56" s="47">
        <v>186707703.66999999</v>
      </c>
      <c r="AU56" s="47">
        <v>0</v>
      </c>
      <c r="AV56" s="47">
        <v>778951691.20999992</v>
      </c>
      <c r="AW56" s="55"/>
    </row>
    <row r="57" spans="2:49" s="24" customFormat="1" ht="12" customHeight="1" x14ac:dyDescent="0.2">
      <c r="B57" s="21"/>
      <c r="C57" s="22"/>
      <c r="D57" s="25" t="s">
        <v>101</v>
      </c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7"/>
      <c r="T57" s="47"/>
      <c r="U57" s="47"/>
      <c r="V57" s="47"/>
      <c r="W57" s="47"/>
      <c r="X57" s="47"/>
      <c r="Y57" s="47">
        <v>0</v>
      </c>
      <c r="Z57" s="48">
        <v>774594082.93602729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344917144.11000001</v>
      </c>
      <c r="AO57" s="48">
        <v>0</v>
      </c>
      <c r="AP57" s="48">
        <v>0</v>
      </c>
      <c r="AQ57" s="48">
        <v>247326843.43000001</v>
      </c>
      <c r="AR57" s="48">
        <v>0</v>
      </c>
      <c r="AS57" s="48">
        <v>0</v>
      </c>
      <c r="AT57" s="48">
        <v>186707703.66999999</v>
      </c>
      <c r="AU57" s="48">
        <v>0</v>
      </c>
      <c r="AV57" s="48">
        <v>778951691.20999992</v>
      </c>
      <c r="AW57" s="55"/>
    </row>
    <row r="58" spans="2:49" s="13" customFormat="1" ht="12" customHeight="1" x14ac:dyDescent="0.2">
      <c r="B58" s="21"/>
      <c r="C58" s="22"/>
      <c r="D58" s="25"/>
      <c r="E58" s="17"/>
      <c r="F58" s="17"/>
      <c r="G58" s="17"/>
      <c r="H58" s="17"/>
      <c r="I58" s="17"/>
      <c r="J58" s="17"/>
      <c r="K58" s="37"/>
      <c r="L58" s="37"/>
      <c r="M58" s="37"/>
      <c r="N58" s="37"/>
      <c r="O58" s="18"/>
      <c r="P58" s="18"/>
      <c r="Q58" s="18"/>
      <c r="R58" s="18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55"/>
    </row>
    <row r="59" spans="2:49" s="13" customFormat="1" ht="12" customHeight="1" outlineLevel="1" x14ac:dyDescent="0.2">
      <c r="B59" s="14" t="s">
        <v>42</v>
      </c>
      <c r="C59" s="15"/>
      <c r="D59" s="16"/>
      <c r="E59" s="17">
        <f>+E61+E93+E106</f>
        <v>381146621.58684361</v>
      </c>
      <c r="F59" s="18">
        <f>+F61+F93+F106</f>
        <v>153393683.61339355</v>
      </c>
      <c r="G59" s="17">
        <f t="shared" ref="G59:R59" si="11">+G61+G93+G106+G117</f>
        <v>366811620.61261851</v>
      </c>
      <c r="H59" s="18">
        <f t="shared" si="11"/>
        <v>453222671.758237</v>
      </c>
      <c r="I59" s="17">
        <f t="shared" si="11"/>
        <v>399569316.75778925</v>
      </c>
      <c r="J59" s="18">
        <f t="shared" si="11"/>
        <v>479592787.39539659</v>
      </c>
      <c r="K59" s="18">
        <f t="shared" si="11"/>
        <v>1629586790.1164184</v>
      </c>
      <c r="L59" s="18">
        <f t="shared" si="11"/>
        <v>648347714.94889045</v>
      </c>
      <c r="M59" s="18">
        <f t="shared" si="11"/>
        <v>728152507.48090005</v>
      </c>
      <c r="N59" s="18">
        <f t="shared" si="11"/>
        <v>795821531.49142945</v>
      </c>
      <c r="O59" s="18">
        <f t="shared" si="11"/>
        <v>820797849.98000002</v>
      </c>
      <c r="P59" s="18">
        <f t="shared" si="11"/>
        <v>857620447.29399991</v>
      </c>
      <c r="Q59" s="18">
        <f t="shared" si="11"/>
        <v>1006162317.1299999</v>
      </c>
      <c r="R59" s="18">
        <f t="shared" si="11"/>
        <v>1795595308.5929406</v>
      </c>
      <c r="S59" s="47">
        <v>8115976742.001894</v>
      </c>
      <c r="T59" s="47">
        <v>2592037314.7822881</v>
      </c>
      <c r="U59" s="47">
        <v>1204900017.2800002</v>
      </c>
      <c r="V59" s="47">
        <v>5004132173.0587234</v>
      </c>
      <c r="W59" s="47">
        <v>4452505966.7800007</v>
      </c>
      <c r="X59" s="47">
        <v>8522330083.5031033</v>
      </c>
      <c r="Y59" s="47">
        <v>9915962775.9960003</v>
      </c>
      <c r="Z59" s="47">
        <v>9681898027.282753</v>
      </c>
      <c r="AA59" s="47">
        <v>1138861920.8137999</v>
      </c>
      <c r="AB59" s="47">
        <v>599991802.62954807</v>
      </c>
      <c r="AC59" s="47">
        <v>76837347.729200006</v>
      </c>
      <c r="AD59" s="47">
        <v>1254460829.6159685</v>
      </c>
      <c r="AE59" s="47">
        <v>4746073982.4300003</v>
      </c>
      <c r="AF59" s="47">
        <v>96237065.659999996</v>
      </c>
      <c r="AG59" s="47">
        <v>908069719.13059998</v>
      </c>
      <c r="AH59" s="47">
        <v>660117860.08527756</v>
      </c>
      <c r="AI59" s="47">
        <v>876082270.66250002</v>
      </c>
      <c r="AJ59" s="47">
        <v>944556569.20140004</v>
      </c>
      <c r="AK59" s="47">
        <v>11301289367.940001</v>
      </c>
      <c r="AL59" s="47">
        <v>3564185379.0577002</v>
      </c>
      <c r="AM59" s="47">
        <v>35850562.907251909</v>
      </c>
      <c r="AN59" s="47">
        <v>25740292.342399996</v>
      </c>
      <c r="AO59" s="47">
        <v>452809877.4568851</v>
      </c>
      <c r="AP59" s="47">
        <f>+AP61+AP93+AP106</f>
        <v>1124761657.75</v>
      </c>
      <c r="AQ59" s="47">
        <v>843081432.43470001</v>
      </c>
      <c r="AR59" s="47">
        <v>1021188765.9534</v>
      </c>
      <c r="AS59" s="47">
        <v>19611715.071686398</v>
      </c>
      <c r="AT59" s="47">
        <v>129710131.94497411</v>
      </c>
      <c r="AU59" s="47">
        <v>351388247.94959998</v>
      </c>
      <c r="AV59" s="47">
        <v>7568328062.8624535</v>
      </c>
      <c r="AW59" s="55"/>
    </row>
    <row r="60" spans="2:49" s="24" customFormat="1" ht="12" customHeight="1" outlineLevel="1" x14ac:dyDescent="0.2">
      <c r="B60" s="27"/>
      <c r="C60" s="15"/>
      <c r="D60" s="16"/>
      <c r="E60" s="20"/>
      <c r="F60" s="20"/>
      <c r="G60" s="20"/>
      <c r="H60" s="20"/>
      <c r="I60" s="20"/>
      <c r="J60" s="20"/>
      <c r="K60" s="36"/>
      <c r="L60" s="36"/>
      <c r="M60" s="36"/>
      <c r="N60" s="36"/>
      <c r="O60" s="18"/>
      <c r="P60" s="18"/>
      <c r="Q60" s="18"/>
      <c r="R60" s="18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55"/>
    </row>
    <row r="61" spans="2:49" s="24" customFormat="1" ht="12" customHeight="1" outlineLevel="2" x14ac:dyDescent="0.2">
      <c r="B61" s="21"/>
      <c r="C61" s="22" t="s">
        <v>43</v>
      </c>
      <c r="D61" s="23"/>
      <c r="E61" s="17">
        <f t="shared" ref="E61:R61" si="12">SUM(E62:E86)</f>
        <v>229622464.46084359</v>
      </c>
      <c r="F61" s="17">
        <f t="shared" si="12"/>
        <v>82715614.444843546</v>
      </c>
      <c r="G61" s="17">
        <f t="shared" si="12"/>
        <v>237693591.27524999</v>
      </c>
      <c r="H61" s="17">
        <f t="shared" si="12"/>
        <v>81131765.899000019</v>
      </c>
      <c r="I61" s="17">
        <f t="shared" si="12"/>
        <v>264542454.51999998</v>
      </c>
      <c r="J61" s="17">
        <f t="shared" si="12"/>
        <v>83674997.389999986</v>
      </c>
      <c r="K61" s="17">
        <f t="shared" si="12"/>
        <v>368888198.97999996</v>
      </c>
      <c r="L61" s="17">
        <f t="shared" si="12"/>
        <v>91812253.169999987</v>
      </c>
      <c r="M61" s="17">
        <f t="shared" si="12"/>
        <v>557436294.87</v>
      </c>
      <c r="N61" s="17">
        <f t="shared" si="12"/>
        <v>126223598.67</v>
      </c>
      <c r="O61" s="18">
        <f t="shared" si="12"/>
        <v>625975400.07000005</v>
      </c>
      <c r="P61" s="18">
        <f t="shared" si="12"/>
        <v>130202566.05000001</v>
      </c>
      <c r="Q61" s="18">
        <f t="shared" si="12"/>
        <v>687484940.4799999</v>
      </c>
      <c r="R61" s="18">
        <f t="shared" si="12"/>
        <v>200213885.80999997</v>
      </c>
      <c r="S61" s="47">
        <v>787940432.31000006</v>
      </c>
      <c r="T61" s="47">
        <v>275273821.37</v>
      </c>
      <c r="U61" s="47">
        <v>1141894519.8900001</v>
      </c>
      <c r="V61" s="47">
        <v>851263227.88</v>
      </c>
      <c r="W61" s="47">
        <v>2636182326.3500004</v>
      </c>
      <c r="X61" s="47">
        <v>1636818959.96</v>
      </c>
      <c r="Y61" s="47">
        <v>6757526649.3759995</v>
      </c>
      <c r="Z61" s="47">
        <v>1735500942.4999998</v>
      </c>
      <c r="AA61" s="47">
        <v>238268126.39379999</v>
      </c>
      <c r="AB61" s="47">
        <v>599991802.62954807</v>
      </c>
      <c r="AC61" s="47">
        <v>76837347.729200006</v>
      </c>
      <c r="AD61" s="47">
        <v>10692044.5112</v>
      </c>
      <c r="AE61" s="47">
        <v>4746073982.4300003</v>
      </c>
      <c r="AF61" s="47">
        <v>96237065.659999996</v>
      </c>
      <c r="AG61" s="47">
        <v>2913469.1305999998</v>
      </c>
      <c r="AH61" s="47">
        <v>660117860.08527756</v>
      </c>
      <c r="AI61" s="47">
        <v>349046340.95999998</v>
      </c>
      <c r="AJ61" s="47">
        <v>11415944.201400001</v>
      </c>
      <c r="AK61" s="47">
        <v>6791593983.7200003</v>
      </c>
      <c r="AL61" s="47">
        <v>40511560.731700003</v>
      </c>
      <c r="AM61" s="47">
        <v>35346472.527251907</v>
      </c>
      <c r="AN61" s="47">
        <v>25190292.782399997</v>
      </c>
      <c r="AO61" s="47">
        <v>1861053.394377985</v>
      </c>
      <c r="AP61" s="47">
        <f>SUM(AP62:AP91)</f>
        <v>614737093.10000002</v>
      </c>
      <c r="AQ61" s="47">
        <v>75142523.404700011</v>
      </c>
      <c r="AR61" s="47">
        <v>2254395.7834000001</v>
      </c>
      <c r="AS61" s="47">
        <v>19035490.841686398</v>
      </c>
      <c r="AT61" s="47">
        <v>67156335.280000001</v>
      </c>
      <c r="AU61" s="47">
        <v>1753754.2696000002</v>
      </c>
      <c r="AV61" s="47">
        <v>882988972.0999999</v>
      </c>
      <c r="AW61" s="55"/>
    </row>
    <row r="62" spans="2:49" s="24" customFormat="1" ht="12" customHeight="1" outlineLevel="2" x14ac:dyDescent="0.2">
      <c r="B62" s="21"/>
      <c r="C62" s="22"/>
      <c r="D62" s="25" t="s">
        <v>6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55"/>
    </row>
    <row r="63" spans="2:49" s="24" customFormat="1" ht="12" customHeight="1" outlineLevel="2" x14ac:dyDescent="0.2">
      <c r="B63" s="21"/>
      <c r="C63" s="22"/>
      <c r="D63" s="25" t="s">
        <v>15</v>
      </c>
      <c r="E63" s="26">
        <v>12821572.199999999</v>
      </c>
      <c r="F63" s="26">
        <v>795884.04980000004</v>
      </c>
      <c r="G63" s="26">
        <v>6683185.2052499996</v>
      </c>
      <c r="H63" s="26">
        <v>161289.68900000001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55"/>
    </row>
    <row r="64" spans="2:49" s="24" customFormat="1" ht="12" customHeight="1" outlineLevel="2" x14ac:dyDescent="0.2">
      <c r="B64" s="21"/>
      <c r="C64" s="22"/>
      <c r="D64" s="25" t="s">
        <v>14</v>
      </c>
      <c r="E64" s="26">
        <v>17391791.734543562</v>
      </c>
      <c r="F64" s="26">
        <v>1300213.5488635267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0">
        <v>0</v>
      </c>
      <c r="P64" s="20">
        <v>0</v>
      </c>
      <c r="Q64" s="20">
        <v>0</v>
      </c>
      <c r="R64" s="20">
        <v>0</v>
      </c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55"/>
    </row>
    <row r="65" spans="2:49" s="24" customFormat="1" ht="12" customHeight="1" outlineLevel="2" x14ac:dyDescent="0.2">
      <c r="B65" s="21"/>
      <c r="C65" s="22"/>
      <c r="D65" s="25" t="s">
        <v>44</v>
      </c>
      <c r="E65" s="26">
        <v>7127009.8100000005</v>
      </c>
      <c r="F65" s="26">
        <v>3578752.32</v>
      </c>
      <c r="G65" s="26">
        <v>7524835.6699999999</v>
      </c>
      <c r="H65" s="26">
        <v>3795603.64</v>
      </c>
      <c r="I65" s="26">
        <v>8289940.3899999997</v>
      </c>
      <c r="J65" s="26">
        <v>3706698.8</v>
      </c>
      <c r="K65" s="26">
        <v>9740139.129999999</v>
      </c>
      <c r="L65" s="26">
        <v>3652982.05</v>
      </c>
      <c r="M65" s="26">
        <v>14867051.859999999</v>
      </c>
      <c r="N65" s="26">
        <v>5044816.05</v>
      </c>
      <c r="O65" s="20">
        <v>16496930.73</v>
      </c>
      <c r="P65" s="20">
        <v>4703853.59</v>
      </c>
      <c r="Q65" s="20">
        <v>27228564.469999999</v>
      </c>
      <c r="R65" s="20">
        <v>6713957.5</v>
      </c>
      <c r="S65" s="48">
        <v>29903939.850000001</v>
      </c>
      <c r="T65" s="48">
        <v>5354361.3</v>
      </c>
      <c r="U65" s="48">
        <v>52594410.240000002</v>
      </c>
      <c r="V65" s="48">
        <v>6186634.9000000004</v>
      </c>
      <c r="W65" s="48">
        <v>88616102.670000002</v>
      </c>
      <c r="X65" s="48">
        <v>5784310.3300000001</v>
      </c>
      <c r="Y65" s="48">
        <v>57096155.159999996</v>
      </c>
      <c r="Z65" s="48">
        <v>1533120.89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55"/>
    </row>
    <row r="66" spans="2:49" s="24" customFormat="1" ht="12" customHeight="1" outlineLevel="2" x14ac:dyDescent="0.2">
      <c r="B66" s="21"/>
      <c r="C66" s="22"/>
      <c r="D66" s="25" t="s">
        <v>45</v>
      </c>
      <c r="E66" s="26">
        <v>52270808.570000008</v>
      </c>
      <c r="F66" s="26">
        <v>33782826.18</v>
      </c>
      <c r="G66" s="26">
        <v>54897876.450000003</v>
      </c>
      <c r="H66" s="26">
        <v>32171890.259999998</v>
      </c>
      <c r="I66" s="26">
        <v>59977473.979999997</v>
      </c>
      <c r="J66" s="26">
        <v>30916452.649999999</v>
      </c>
      <c r="K66" s="26">
        <v>70530963.140000001</v>
      </c>
      <c r="L66" s="26">
        <v>32989229.469999999</v>
      </c>
      <c r="M66" s="26">
        <v>108665806.53</v>
      </c>
      <c r="N66" s="26">
        <v>45745171.850000001</v>
      </c>
      <c r="O66" s="20">
        <v>120121312.94</v>
      </c>
      <c r="P66" s="20">
        <v>44060668.520000003</v>
      </c>
      <c r="Q66" s="20">
        <v>195011926.12</v>
      </c>
      <c r="R66" s="20">
        <v>64690409.049999997</v>
      </c>
      <c r="S66" s="48">
        <v>224165908.20999998</v>
      </c>
      <c r="T66" s="48">
        <v>58932197.18</v>
      </c>
      <c r="U66" s="48">
        <v>318196905.97000003</v>
      </c>
      <c r="V66" s="48">
        <v>63808830.590000004</v>
      </c>
      <c r="W66" s="48">
        <v>567032895.32999992</v>
      </c>
      <c r="X66" s="48">
        <v>83539593.449999988</v>
      </c>
      <c r="Y66" s="48">
        <v>906659270.22000003</v>
      </c>
      <c r="Z66" s="48">
        <v>84689436.920000002</v>
      </c>
      <c r="AA66" s="48">
        <v>0</v>
      </c>
      <c r="AB66" s="48">
        <v>591879155.38264811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651280302.99837756</v>
      </c>
      <c r="AI66" s="48">
        <v>0</v>
      </c>
      <c r="AJ66" s="48">
        <v>0</v>
      </c>
      <c r="AK66" s="48">
        <v>1243159458.3800001</v>
      </c>
      <c r="AL66" s="48">
        <v>0</v>
      </c>
      <c r="AM66" s="48">
        <v>32090944.80735191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17837765.110986397</v>
      </c>
      <c r="AT66" s="48">
        <v>0</v>
      </c>
      <c r="AU66" s="48">
        <v>0</v>
      </c>
      <c r="AV66" s="48">
        <v>49928709.920000002</v>
      </c>
      <c r="AW66" s="55"/>
    </row>
    <row r="67" spans="2:49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55"/>
    </row>
    <row r="68" spans="2:49" s="24" customFormat="1" ht="12" customHeight="1" outlineLevel="2" x14ac:dyDescent="0.2">
      <c r="B68" s="21"/>
      <c r="C68" s="22"/>
      <c r="D68" s="25" t="s">
        <v>94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8">
        <v>5819146.0800000001</v>
      </c>
      <c r="T68" s="48">
        <v>2170056.8299999996</v>
      </c>
      <c r="U68" s="48">
        <v>9450858.6000000015</v>
      </c>
      <c r="V68" s="48">
        <v>2842216.76</v>
      </c>
      <c r="W68" s="48">
        <v>17534791.960000001</v>
      </c>
      <c r="X68" s="48">
        <v>4252219</v>
      </c>
      <c r="Y68" s="48">
        <v>24831652.960000001</v>
      </c>
      <c r="Z68" s="48">
        <v>4684419.5600000005</v>
      </c>
      <c r="AA68" s="48">
        <v>0</v>
      </c>
      <c r="AB68" s="48">
        <v>8112647.2468999997</v>
      </c>
      <c r="AC68" s="48">
        <v>0</v>
      </c>
      <c r="AD68" s="48">
        <v>8039911.8911999995</v>
      </c>
      <c r="AE68" s="48">
        <v>0</v>
      </c>
      <c r="AF68" s="48">
        <v>0</v>
      </c>
      <c r="AG68" s="48">
        <v>0</v>
      </c>
      <c r="AH68" s="48">
        <v>8837557.0868999995</v>
      </c>
      <c r="AI68" s="48">
        <v>0</v>
      </c>
      <c r="AJ68" s="48">
        <v>8581259.0514000002</v>
      </c>
      <c r="AK68" s="48">
        <v>33571375.269999996</v>
      </c>
      <c r="AL68" s="48">
        <v>0</v>
      </c>
      <c r="AM68" s="48">
        <v>661298.11990000005</v>
      </c>
      <c r="AN68" s="48">
        <v>0</v>
      </c>
      <c r="AO68" s="48">
        <v>1747511.3326000001</v>
      </c>
      <c r="AP68" s="48">
        <v>0</v>
      </c>
      <c r="AQ68" s="48">
        <v>0</v>
      </c>
      <c r="AR68" s="48">
        <v>0</v>
      </c>
      <c r="AS68" s="48">
        <v>484825.52620000002</v>
      </c>
      <c r="AT68" s="48">
        <v>0</v>
      </c>
      <c r="AU68" s="48">
        <v>1653406.3156000003</v>
      </c>
      <c r="AV68" s="48">
        <v>4547041.3</v>
      </c>
      <c r="AW68" s="55"/>
    </row>
    <row r="69" spans="2:49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8">
        <v>141561093.81</v>
      </c>
      <c r="T69" s="48">
        <v>100155615.88</v>
      </c>
      <c r="U69" s="48">
        <v>249773351.59</v>
      </c>
      <c r="V69" s="48">
        <v>171105627.84999999</v>
      </c>
      <c r="W69" s="48">
        <v>448480539.75</v>
      </c>
      <c r="X69" s="48">
        <v>290729315.35000002</v>
      </c>
      <c r="Y69" s="48">
        <v>630211157.63</v>
      </c>
      <c r="Z69" s="48">
        <v>346610988.63999999</v>
      </c>
      <c r="AA69" s="48">
        <v>0</v>
      </c>
      <c r="AB69" s="48">
        <v>0</v>
      </c>
      <c r="AC69" s="48">
        <v>0</v>
      </c>
      <c r="AD69" s="48">
        <v>0</v>
      </c>
      <c r="AE69" s="48">
        <v>307776168.20999998</v>
      </c>
      <c r="AF69" s="48">
        <v>96237065.659999996</v>
      </c>
      <c r="AG69" s="48">
        <v>0</v>
      </c>
      <c r="AH69" s="48">
        <v>0</v>
      </c>
      <c r="AI69" s="48">
        <v>0</v>
      </c>
      <c r="AJ69" s="48">
        <v>0</v>
      </c>
      <c r="AK69" s="48">
        <v>404013233.87</v>
      </c>
      <c r="AL69" s="48">
        <v>0</v>
      </c>
      <c r="AM69" s="48">
        <v>0</v>
      </c>
      <c r="AN69" s="48">
        <v>0</v>
      </c>
      <c r="AO69" s="48">
        <v>0</v>
      </c>
      <c r="AP69" s="48">
        <v>151352746.46000001</v>
      </c>
      <c r="AQ69" s="48">
        <v>47325770.170000002</v>
      </c>
      <c r="AR69" s="48">
        <v>0</v>
      </c>
      <c r="AS69" s="48">
        <v>0</v>
      </c>
      <c r="AT69" s="48">
        <v>0</v>
      </c>
      <c r="AU69" s="48">
        <v>0</v>
      </c>
      <c r="AV69" s="48">
        <v>198678516.63</v>
      </c>
      <c r="AW69" s="55"/>
    </row>
    <row r="70" spans="2:49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8">
        <v>20685669.789999999</v>
      </c>
      <c r="T70" s="48">
        <v>1097997.19</v>
      </c>
      <c r="U70" s="48">
        <v>27494876.210000001</v>
      </c>
      <c r="V70" s="48">
        <v>487250.15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55"/>
    </row>
    <row r="71" spans="2:49" s="24" customFormat="1" ht="12" customHeight="1" outlineLevel="2" x14ac:dyDescent="0.2">
      <c r="B71" s="21"/>
      <c r="C71" s="22"/>
      <c r="D71" s="25" t="s">
        <v>100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8"/>
      <c r="T71" s="48"/>
      <c r="U71" s="48"/>
      <c r="V71" s="48"/>
      <c r="W71" s="48"/>
      <c r="X71" s="48"/>
      <c r="Y71" s="48"/>
      <c r="Z71" s="48"/>
      <c r="AA71" s="48">
        <v>0</v>
      </c>
      <c r="AB71" s="48"/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202291.28149999998</v>
      </c>
      <c r="AM71" s="48"/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712900.20449999999</v>
      </c>
      <c r="AT71" s="48">
        <v>0</v>
      </c>
      <c r="AU71" s="48">
        <v>0</v>
      </c>
      <c r="AV71" s="48">
        <v>915191.48</v>
      </c>
      <c r="AW71" s="55"/>
    </row>
    <row r="72" spans="2:49" s="24" customFormat="1" ht="12" customHeight="1" outlineLevel="2" x14ac:dyDescent="0.2">
      <c r="B72" s="21"/>
      <c r="C72" s="22"/>
      <c r="D72" s="25" t="s">
        <v>122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0"/>
      <c r="P72" s="20"/>
      <c r="Q72" s="20"/>
      <c r="R72" s="20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>
        <v>0</v>
      </c>
      <c r="AJ72" s="48">
        <v>0</v>
      </c>
      <c r="AK72" s="48">
        <v>0</v>
      </c>
      <c r="AL72" s="48"/>
      <c r="AM72" s="48"/>
      <c r="AN72" s="48"/>
      <c r="AO72" s="48"/>
      <c r="AP72" s="48"/>
      <c r="AQ72" s="48"/>
      <c r="AR72" s="48"/>
      <c r="AS72" s="48"/>
      <c r="AT72" s="48">
        <v>80724.399999999994</v>
      </c>
      <c r="AU72" s="48">
        <v>0</v>
      </c>
      <c r="AV72" s="48">
        <v>80724.399999999994</v>
      </c>
      <c r="AW72" s="55"/>
    </row>
    <row r="73" spans="2:49" s="24" customFormat="1" ht="12" customHeight="1" outlineLevel="2" x14ac:dyDescent="0.2">
      <c r="B73" s="21"/>
      <c r="C73" s="22"/>
      <c r="D73" s="25" t="s">
        <v>47</v>
      </c>
      <c r="E73" s="26">
        <v>329197.89</v>
      </c>
      <c r="F73" s="26">
        <v>66946.84</v>
      </c>
      <c r="G73" s="26">
        <v>2300144.37</v>
      </c>
      <c r="H73" s="26">
        <v>332231.15000000002</v>
      </c>
      <c r="I73" s="26">
        <v>1874196.61</v>
      </c>
      <c r="J73" s="26">
        <v>280402.21000000002</v>
      </c>
      <c r="K73" s="26">
        <v>6648549.0899999999</v>
      </c>
      <c r="L73" s="26">
        <v>949981.24</v>
      </c>
      <c r="M73" s="26">
        <v>6674770.3499999996</v>
      </c>
      <c r="N73" s="26">
        <v>0</v>
      </c>
      <c r="O73" s="20"/>
      <c r="P73" s="20"/>
      <c r="Q73" s="20"/>
      <c r="R73" s="20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55"/>
    </row>
    <row r="74" spans="2:49" s="24" customFormat="1" ht="12" customHeight="1" outlineLevel="2" x14ac:dyDescent="0.2">
      <c r="B74" s="21"/>
      <c r="C74" s="22"/>
      <c r="D74" s="25" t="s">
        <v>13</v>
      </c>
      <c r="E74" s="26">
        <v>11999193.7863</v>
      </c>
      <c r="F74" s="26">
        <v>173955.98618000001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0">
        <v>0</v>
      </c>
      <c r="P74" s="20">
        <v>0</v>
      </c>
      <c r="Q74" s="20">
        <v>0</v>
      </c>
      <c r="R74" s="20">
        <v>0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55"/>
    </row>
    <row r="75" spans="2:49" s="24" customFormat="1" ht="12" customHeight="1" outlineLevel="2" x14ac:dyDescent="0.2">
      <c r="B75" s="21"/>
      <c r="C75" s="22"/>
      <c r="D75" s="25" t="s">
        <v>48</v>
      </c>
      <c r="E75" s="26">
        <v>3595619.15</v>
      </c>
      <c r="F75" s="26">
        <v>19186.91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55"/>
    </row>
    <row r="76" spans="2:49" s="24" customFormat="1" ht="12" customHeight="1" outlineLevel="2" x14ac:dyDescent="0.2">
      <c r="B76" s="21"/>
      <c r="C76" s="22"/>
      <c r="D76" s="25" t="s">
        <v>49</v>
      </c>
      <c r="E76" s="26">
        <v>26418460.629999999</v>
      </c>
      <c r="F76" s="26">
        <v>328100.86</v>
      </c>
      <c r="G76" s="26">
        <v>27902459.289999999</v>
      </c>
      <c r="H76" s="26">
        <v>148677.10999999999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55"/>
    </row>
    <row r="77" spans="2:49" s="24" customFormat="1" ht="12" customHeight="1" outlineLevel="2" x14ac:dyDescent="0.2">
      <c r="B77" s="21"/>
      <c r="C77" s="22"/>
      <c r="D77" s="25" t="s">
        <v>50</v>
      </c>
      <c r="E77" s="26">
        <v>4869176</v>
      </c>
      <c r="F77" s="26">
        <v>120289.25</v>
      </c>
      <c r="G77" s="26">
        <v>5123214.54</v>
      </c>
      <c r="H77" s="26">
        <v>84923.35</v>
      </c>
      <c r="I77" s="26">
        <v>5593841.1999999993</v>
      </c>
      <c r="J77" s="26">
        <v>54696.160000000003</v>
      </c>
      <c r="K77" s="26">
        <v>3138967.57</v>
      </c>
      <c r="L77" s="26">
        <v>14365.19</v>
      </c>
      <c r="M77" s="26">
        <v>0</v>
      </c>
      <c r="N77" s="26">
        <v>0</v>
      </c>
      <c r="O77" s="20">
        <v>0</v>
      </c>
      <c r="P77" s="20">
        <v>0</v>
      </c>
      <c r="Q77" s="20">
        <v>0</v>
      </c>
      <c r="R77" s="20">
        <v>0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55"/>
    </row>
    <row r="78" spans="2:49" s="24" customFormat="1" ht="12" customHeight="1" outlineLevel="2" x14ac:dyDescent="0.2">
      <c r="B78" s="21"/>
      <c r="C78" s="22"/>
      <c r="D78" s="25" t="s">
        <v>51</v>
      </c>
      <c r="E78" s="26">
        <v>89243290.299999997</v>
      </c>
      <c r="F78" s="26">
        <v>3775320.8</v>
      </c>
      <c r="G78" s="26">
        <v>94847168</v>
      </c>
      <c r="H78" s="26">
        <v>3286909.39</v>
      </c>
      <c r="I78" s="26">
        <v>104127716.84</v>
      </c>
      <c r="J78" s="26">
        <v>3698097.48</v>
      </c>
      <c r="K78" s="26">
        <v>125452046.86</v>
      </c>
      <c r="L78" s="26">
        <v>2702361.93</v>
      </c>
      <c r="M78" s="26">
        <v>187947889.96000001</v>
      </c>
      <c r="N78" s="26">
        <v>1999314.25</v>
      </c>
      <c r="O78" s="20">
        <v>209444141.31</v>
      </c>
      <c r="P78" s="20">
        <v>1025660.99</v>
      </c>
      <c r="Q78" s="20"/>
      <c r="R78" s="20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55"/>
    </row>
    <row r="79" spans="2:49" s="24" customFormat="1" ht="12" customHeight="1" outlineLevel="2" x14ac:dyDescent="0.2">
      <c r="B79" s="21"/>
      <c r="C79" s="22"/>
      <c r="D79" s="25" t="s">
        <v>65</v>
      </c>
      <c r="E79" s="26">
        <v>0</v>
      </c>
      <c r="F79" s="26">
        <v>5060771.7300000004</v>
      </c>
      <c r="G79" s="26">
        <v>0</v>
      </c>
      <c r="H79" s="26">
        <v>4867415.4000000004</v>
      </c>
      <c r="I79" s="26">
        <v>19232401.329999998</v>
      </c>
      <c r="J79" s="26">
        <v>5425656.8799999999</v>
      </c>
      <c r="K79" s="26">
        <v>47226877.490000002</v>
      </c>
      <c r="L79" s="26">
        <v>6093764.6699999999</v>
      </c>
      <c r="M79" s="26">
        <v>74972950.909999996</v>
      </c>
      <c r="N79" s="26">
        <v>7501119.25</v>
      </c>
      <c r="O79" s="20">
        <v>84908958.049999997</v>
      </c>
      <c r="P79" s="20">
        <v>6496112.7199999997</v>
      </c>
      <c r="Q79" s="20">
        <v>143578350.94</v>
      </c>
      <c r="R79" s="20">
        <v>7423345.3699999992</v>
      </c>
      <c r="S79" s="48">
        <v>159765034.94</v>
      </c>
      <c r="T79" s="48">
        <v>4642699.8800000008</v>
      </c>
      <c r="U79" s="48">
        <v>101619576.98</v>
      </c>
      <c r="V79" s="48">
        <v>1090918.3399999999</v>
      </c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55"/>
    </row>
    <row r="80" spans="2:49" s="24" customFormat="1" ht="12" customHeight="1" outlineLevel="2" x14ac:dyDescent="0.2">
      <c r="B80" s="21"/>
      <c r="C80" s="22"/>
      <c r="D80" s="25" t="s">
        <v>66</v>
      </c>
      <c r="E80" s="26">
        <v>0</v>
      </c>
      <c r="F80" s="26">
        <v>2141997.38</v>
      </c>
      <c r="G80" s="26">
        <v>0</v>
      </c>
      <c r="H80" s="26">
        <v>2058742.82</v>
      </c>
      <c r="I80" s="26">
        <v>23077848.100000001</v>
      </c>
      <c r="J80" s="26">
        <v>3242280.96</v>
      </c>
      <c r="K80" s="26">
        <v>55614606.269999996</v>
      </c>
      <c r="L80" s="26">
        <v>2754402.12</v>
      </c>
      <c r="M80" s="26">
        <v>83140704.99000001</v>
      </c>
      <c r="N80" s="26">
        <v>2854675.61</v>
      </c>
      <c r="O80" s="20">
        <v>93347527.010000005</v>
      </c>
      <c r="P80" s="20">
        <v>2777957.04</v>
      </c>
      <c r="Q80" s="20">
        <v>147875385.94999999</v>
      </c>
      <c r="R80" s="20">
        <v>5626766.5700000003</v>
      </c>
      <c r="S80" s="48">
        <v>167650876.22</v>
      </c>
      <c r="T80" s="48">
        <v>7420047.6999999993</v>
      </c>
      <c r="U80" s="48">
        <v>310707614.33999997</v>
      </c>
      <c r="V80" s="48">
        <v>12571839.550000001</v>
      </c>
      <c r="W80" s="48">
        <v>523696674.51999998</v>
      </c>
      <c r="X80" s="48">
        <v>11375772.48</v>
      </c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55"/>
    </row>
    <row r="81" spans="2:49" s="13" customFormat="1" ht="12" customHeight="1" outlineLevel="1" x14ac:dyDescent="0.2">
      <c r="B81" s="21"/>
      <c r="C81" s="22"/>
      <c r="D81" s="25" t="s">
        <v>67</v>
      </c>
      <c r="E81" s="26">
        <v>0</v>
      </c>
      <c r="F81" s="26">
        <v>99579.87</v>
      </c>
      <c r="G81" s="26">
        <v>0</v>
      </c>
      <c r="H81" s="26">
        <v>49976.09</v>
      </c>
      <c r="I81" s="26">
        <v>0</v>
      </c>
      <c r="J81" s="26">
        <v>111822.35</v>
      </c>
      <c r="K81" s="26">
        <v>485061.61</v>
      </c>
      <c r="L81" s="26">
        <v>191794.71</v>
      </c>
      <c r="M81" s="26">
        <v>487310.22</v>
      </c>
      <c r="N81" s="26">
        <v>168043.84</v>
      </c>
      <c r="O81" s="20">
        <v>538420.52</v>
      </c>
      <c r="P81" s="20">
        <v>164359.35999999999</v>
      </c>
      <c r="Q81" s="20">
        <v>859637.48</v>
      </c>
      <c r="R81" s="20">
        <v>229036.91</v>
      </c>
      <c r="S81" s="48">
        <v>999415.92999999993</v>
      </c>
      <c r="T81" s="48">
        <v>226194.78</v>
      </c>
      <c r="U81" s="48">
        <v>1398392.25</v>
      </c>
      <c r="V81" s="48">
        <v>258959.02</v>
      </c>
      <c r="W81" s="48">
        <v>2406924.17</v>
      </c>
      <c r="X81" s="48">
        <v>354547.39</v>
      </c>
      <c r="Y81" s="48">
        <v>3973202.51</v>
      </c>
      <c r="Z81" s="48">
        <v>427467.57</v>
      </c>
      <c r="AA81" s="48">
        <v>2605348.8037999999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2913469.1305999998</v>
      </c>
      <c r="AH81" s="48">
        <v>0</v>
      </c>
      <c r="AI81" s="48">
        <v>0</v>
      </c>
      <c r="AJ81" s="48">
        <v>0</v>
      </c>
      <c r="AK81" s="48">
        <v>5518817.9299999997</v>
      </c>
      <c r="AL81" s="48">
        <v>203737.9602</v>
      </c>
      <c r="AM81" s="48">
        <v>0</v>
      </c>
      <c r="AN81" s="48">
        <v>0</v>
      </c>
      <c r="AO81" s="48">
        <v>0</v>
      </c>
      <c r="AP81" s="48">
        <v>0</v>
      </c>
      <c r="AQ81" s="48">
        <v>0</v>
      </c>
      <c r="AR81" s="48">
        <v>170875.41339999999</v>
      </c>
      <c r="AS81" s="48">
        <v>0</v>
      </c>
      <c r="AT81" s="48">
        <v>0</v>
      </c>
      <c r="AU81" s="48">
        <v>0</v>
      </c>
      <c r="AV81" s="48">
        <v>374613.37</v>
      </c>
      <c r="AW81" s="55"/>
    </row>
    <row r="82" spans="2:49" s="13" customFormat="1" ht="12" customHeight="1" outlineLevel="1" x14ac:dyDescent="0.2">
      <c r="B82" s="27"/>
      <c r="C82" s="15"/>
      <c r="D82" s="25" t="s">
        <v>52</v>
      </c>
      <c r="E82" s="26">
        <v>714838.47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0"/>
      <c r="P82" s="20"/>
      <c r="Q82" s="20"/>
      <c r="R82" s="20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55"/>
    </row>
    <row r="83" spans="2:49" s="13" customFormat="1" ht="12" customHeight="1" outlineLevel="1" x14ac:dyDescent="0.2">
      <c r="B83" s="27"/>
      <c r="C83" s="15"/>
      <c r="D83" s="25" t="s">
        <v>68</v>
      </c>
      <c r="E83" s="26">
        <v>0</v>
      </c>
      <c r="F83" s="26">
        <v>0</v>
      </c>
      <c r="G83" s="26">
        <v>0</v>
      </c>
      <c r="H83" s="26">
        <v>59233.79</v>
      </c>
      <c r="I83" s="26">
        <v>0</v>
      </c>
      <c r="J83" s="26">
        <v>1156196.43</v>
      </c>
      <c r="K83" s="26">
        <v>0</v>
      </c>
      <c r="L83" s="26">
        <v>1331720.82</v>
      </c>
      <c r="M83" s="26">
        <v>6528269.5</v>
      </c>
      <c r="N83" s="26">
        <v>4194468.08</v>
      </c>
      <c r="O83" s="20">
        <v>10560719.23</v>
      </c>
      <c r="P83" s="20">
        <v>7994246.8100000005</v>
      </c>
      <c r="Q83" s="20">
        <v>21149392.640000001</v>
      </c>
      <c r="R83" s="20">
        <v>10233303.699999999</v>
      </c>
      <c r="S83" s="48">
        <v>26770876.66</v>
      </c>
      <c r="T83" s="48">
        <v>13998818.99</v>
      </c>
      <c r="U83" s="48">
        <v>48940799.459999993</v>
      </c>
      <c r="V83" s="48">
        <v>28567423.270000003</v>
      </c>
      <c r="W83" s="48">
        <v>81809471.890000001</v>
      </c>
      <c r="X83" s="48">
        <v>51362960.439999998</v>
      </c>
      <c r="Y83" s="48">
        <v>117957874.03</v>
      </c>
      <c r="Z83" s="48">
        <v>54291712.510000005</v>
      </c>
      <c r="AA83" s="48">
        <v>0</v>
      </c>
      <c r="AB83" s="48">
        <v>0</v>
      </c>
      <c r="AC83" s="48">
        <v>76837347.729200006</v>
      </c>
      <c r="AD83" s="48">
        <v>0</v>
      </c>
      <c r="AE83" s="48">
        <v>0</v>
      </c>
      <c r="AF83" s="48">
        <v>0</v>
      </c>
      <c r="AG83" s="48">
        <v>0</v>
      </c>
      <c r="AH83" s="48">
        <v>0</v>
      </c>
      <c r="AI83" s="48">
        <v>82555709.920000002</v>
      </c>
      <c r="AJ83" s="48">
        <v>0</v>
      </c>
      <c r="AK83" s="48">
        <v>159393057.65000001</v>
      </c>
      <c r="AL83" s="48">
        <v>0</v>
      </c>
      <c r="AM83" s="48">
        <v>0</v>
      </c>
      <c r="AN83" s="48">
        <v>25190292.782399997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25975477.940000001</v>
      </c>
      <c r="AU83" s="48">
        <v>0</v>
      </c>
      <c r="AV83" s="48">
        <v>51165770.719999999</v>
      </c>
      <c r="AW83" s="55"/>
    </row>
    <row r="84" spans="2:49" s="13" customFormat="1" ht="12" customHeight="1" outlineLevel="1" x14ac:dyDescent="0.2">
      <c r="B84" s="27"/>
      <c r="C84" s="15"/>
      <c r="D84" s="25" t="s">
        <v>78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0"/>
      <c r="P84" s="20">
        <v>831545.11</v>
      </c>
      <c r="Q84" s="20">
        <v>8927281.620000001</v>
      </c>
      <c r="R84" s="20">
        <v>3305737.38</v>
      </c>
      <c r="S84" s="48">
        <v>9680257.9900000002</v>
      </c>
      <c r="T84" s="48">
        <v>5046780.92</v>
      </c>
      <c r="U84" s="48">
        <v>20101204.5</v>
      </c>
      <c r="V84" s="48">
        <v>12617582.390000001</v>
      </c>
      <c r="W84" s="48">
        <v>33238569.109999999</v>
      </c>
      <c r="X84" s="48">
        <v>23635888.619999997</v>
      </c>
      <c r="Y84" s="48">
        <v>47853118.716000006</v>
      </c>
      <c r="Z84" s="48">
        <v>19588225.899999999</v>
      </c>
      <c r="AA84" s="48">
        <v>0</v>
      </c>
      <c r="AB84" s="48">
        <v>0</v>
      </c>
      <c r="AC84" s="48">
        <v>0</v>
      </c>
      <c r="AD84" s="48">
        <v>0</v>
      </c>
      <c r="AE84" s="48">
        <v>29940764.219999999</v>
      </c>
      <c r="AF84" s="48">
        <v>0</v>
      </c>
      <c r="AG84" s="48">
        <v>0</v>
      </c>
      <c r="AH84" s="48">
        <v>0</v>
      </c>
      <c r="AI84" s="48">
        <v>0</v>
      </c>
      <c r="AJ84" s="48">
        <v>0</v>
      </c>
      <c r="AK84" s="48">
        <v>29940764.219999999</v>
      </c>
      <c r="AL84" s="48">
        <v>0</v>
      </c>
      <c r="AM84" s="48">
        <v>0</v>
      </c>
      <c r="AN84" s="48">
        <v>0</v>
      </c>
      <c r="AO84" s="48">
        <v>0</v>
      </c>
      <c r="AP84" s="48">
        <v>6328862.4900000002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6328862.4900000002</v>
      </c>
      <c r="AW84" s="55"/>
    </row>
    <row r="85" spans="2:49" s="13" customFormat="1" ht="12" customHeight="1" outlineLevel="1" x14ac:dyDescent="0.2">
      <c r="B85" s="27"/>
      <c r="C85" s="15"/>
      <c r="D85" s="25" t="s">
        <v>104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0"/>
      <c r="P85" s="20"/>
      <c r="Q85" s="20"/>
      <c r="R85" s="20"/>
      <c r="S85" s="48"/>
      <c r="T85" s="48"/>
      <c r="U85" s="48"/>
      <c r="V85" s="48"/>
      <c r="W85" s="48"/>
      <c r="X85" s="48"/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768077.55469999998</v>
      </c>
      <c r="AR85" s="48">
        <v>0</v>
      </c>
      <c r="AS85" s="48">
        <v>0</v>
      </c>
      <c r="AT85" s="48">
        <v>0</v>
      </c>
      <c r="AU85" s="48">
        <v>0</v>
      </c>
      <c r="AV85" s="48">
        <v>768077.54999999993</v>
      </c>
      <c r="AW85" s="55"/>
    </row>
    <row r="86" spans="2:49" s="13" customFormat="1" ht="12" customHeight="1" outlineLevel="1" x14ac:dyDescent="0.2">
      <c r="B86" s="27"/>
      <c r="C86" s="15"/>
      <c r="D86" s="25" t="s">
        <v>57</v>
      </c>
      <c r="E86" s="26">
        <v>0</v>
      </c>
      <c r="F86" s="26">
        <v>0</v>
      </c>
      <c r="G86" s="26">
        <v>0</v>
      </c>
      <c r="H86" s="26">
        <v>0</v>
      </c>
      <c r="I86" s="26">
        <v>445070.52</v>
      </c>
      <c r="J86" s="26">
        <v>9866.59</v>
      </c>
      <c r="K86" s="26">
        <v>236887.52</v>
      </c>
      <c r="L86" s="26">
        <v>12641.17</v>
      </c>
      <c r="M86" s="26">
        <v>472547.85</v>
      </c>
      <c r="N86" s="26">
        <v>33332.410000000003</v>
      </c>
      <c r="O86" s="20">
        <v>522919.65</v>
      </c>
      <c r="P86" s="20">
        <v>51360.51</v>
      </c>
      <c r="Q86" s="20">
        <v>838121.63</v>
      </c>
      <c r="R86" s="20">
        <v>84787.33</v>
      </c>
      <c r="S86" s="48">
        <v>938212.83000000007</v>
      </c>
      <c r="T86" s="48">
        <v>99061.51999999999</v>
      </c>
      <c r="U86" s="48">
        <v>1616529.75</v>
      </c>
      <c r="V86" s="48">
        <v>232698.27</v>
      </c>
      <c r="W86" s="48">
        <v>3013256.95</v>
      </c>
      <c r="X86" s="48">
        <v>347673.2</v>
      </c>
      <c r="Y86" s="48">
        <v>4121084.55</v>
      </c>
      <c r="Z86" s="48">
        <v>287167.74</v>
      </c>
      <c r="AA86" s="48">
        <v>0</v>
      </c>
      <c r="AB86" s="48">
        <v>0</v>
      </c>
      <c r="AC86" s="48">
        <v>0</v>
      </c>
      <c r="AD86" s="48">
        <v>2652132.62</v>
      </c>
      <c r="AE86" s="48">
        <v>0</v>
      </c>
      <c r="AF86" s="48">
        <v>0</v>
      </c>
      <c r="AG86" s="48">
        <v>0</v>
      </c>
      <c r="AH86" s="48">
        <v>0</v>
      </c>
      <c r="AI86" s="48">
        <v>0</v>
      </c>
      <c r="AJ86" s="48">
        <v>2834685.15</v>
      </c>
      <c r="AK86" s="48">
        <v>5486817.7699999996</v>
      </c>
      <c r="AL86" s="48">
        <v>0</v>
      </c>
      <c r="AM86" s="48">
        <v>0</v>
      </c>
      <c r="AN86" s="48">
        <v>0</v>
      </c>
      <c r="AO86" s="48">
        <v>113542.06177798488</v>
      </c>
      <c r="AP86" s="48">
        <v>0</v>
      </c>
      <c r="AQ86" s="48">
        <v>0</v>
      </c>
      <c r="AR86" s="48">
        <v>0</v>
      </c>
      <c r="AS86" s="48">
        <v>0</v>
      </c>
      <c r="AT86" s="48">
        <v>0</v>
      </c>
      <c r="AU86" s="48">
        <v>100347.954</v>
      </c>
      <c r="AV86" s="48">
        <v>213890.01</v>
      </c>
      <c r="AW86" s="55"/>
    </row>
    <row r="87" spans="2:49" s="13" customFormat="1" ht="12" customHeight="1" outlineLevel="1" x14ac:dyDescent="0.2">
      <c r="B87" s="27"/>
      <c r="C87" s="15"/>
      <c r="D87" s="25" t="s">
        <v>114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/>
      <c r="AM87" s="48"/>
      <c r="AN87" s="48">
        <v>0</v>
      </c>
      <c r="AO87" s="48">
        <v>0</v>
      </c>
      <c r="AP87" s="48">
        <v>0</v>
      </c>
      <c r="AQ87" s="48">
        <v>0</v>
      </c>
      <c r="AR87" s="48">
        <v>102579.3</v>
      </c>
      <c r="AS87" s="48">
        <v>0</v>
      </c>
      <c r="AT87" s="48">
        <v>0</v>
      </c>
      <c r="AU87" s="48">
        <v>0</v>
      </c>
      <c r="AV87" s="48">
        <v>102579.3</v>
      </c>
      <c r="AW87" s="55"/>
    </row>
    <row r="88" spans="2:49" s="13" customFormat="1" ht="12" customHeight="1" outlineLevel="1" x14ac:dyDescent="0.2">
      <c r="B88" s="27"/>
      <c r="C88" s="15"/>
      <c r="D88" s="25" t="s">
        <v>80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8">
        <v>0</v>
      </c>
      <c r="T88" s="48">
        <v>9529137.4800000004</v>
      </c>
      <c r="U88" s="48">
        <v>0</v>
      </c>
      <c r="V88" s="48">
        <v>33820041.299999997</v>
      </c>
      <c r="W88" s="48">
        <v>0</v>
      </c>
      <c r="X88" s="48">
        <v>88454962.939999998</v>
      </c>
      <c r="Y88" s="48">
        <v>359278888.60000002</v>
      </c>
      <c r="Z88" s="48">
        <v>120267610.94</v>
      </c>
      <c r="AA88" s="48">
        <v>235662777.59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8">
        <v>0</v>
      </c>
      <c r="AI88" s="48">
        <v>266490631.03999999</v>
      </c>
      <c r="AJ88" s="48">
        <v>0</v>
      </c>
      <c r="AK88" s="48">
        <v>502153408.63</v>
      </c>
      <c r="AL88" s="48">
        <v>40105531.490000002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40221797.100000001</v>
      </c>
      <c r="AU88" s="48">
        <v>0</v>
      </c>
      <c r="AV88" s="48">
        <v>80327328.590000004</v>
      </c>
      <c r="AW88" s="55"/>
    </row>
    <row r="89" spans="2:49" s="13" customFormat="1" ht="12" customHeight="1" outlineLevel="1" x14ac:dyDescent="0.2">
      <c r="B89" s="27"/>
      <c r="C89" s="15"/>
      <c r="D89" s="25" t="s">
        <v>84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0"/>
      <c r="P89" s="20"/>
      <c r="Q89" s="20"/>
      <c r="R89" s="20"/>
      <c r="S89" s="48">
        <v>0</v>
      </c>
      <c r="T89" s="48">
        <v>66600851.720000006</v>
      </c>
      <c r="U89" s="48">
        <v>0</v>
      </c>
      <c r="V89" s="48">
        <v>283895051.10000002</v>
      </c>
      <c r="W89" s="48">
        <v>870353100</v>
      </c>
      <c r="X89" s="48">
        <v>540797604.25</v>
      </c>
      <c r="Y89" s="48">
        <v>2149106580</v>
      </c>
      <c r="Z89" s="48">
        <v>515646194.81999993</v>
      </c>
      <c r="AA89" s="48">
        <v>0</v>
      </c>
      <c r="AB89" s="48">
        <v>0</v>
      </c>
      <c r="AC89" s="48">
        <v>0</v>
      </c>
      <c r="AD89" s="48">
        <v>0</v>
      </c>
      <c r="AE89" s="48">
        <v>2057092200</v>
      </c>
      <c r="AF89" s="48">
        <v>0</v>
      </c>
      <c r="AG89" s="48">
        <v>0</v>
      </c>
      <c r="AH89" s="48">
        <v>0</v>
      </c>
      <c r="AI89" s="48">
        <v>0</v>
      </c>
      <c r="AJ89" s="48">
        <v>0</v>
      </c>
      <c r="AK89" s="48">
        <v>2057092200</v>
      </c>
      <c r="AL89" s="48">
        <v>0</v>
      </c>
      <c r="AM89" s="48">
        <v>1386325.07</v>
      </c>
      <c r="AN89" s="48">
        <v>0</v>
      </c>
      <c r="AO89" s="48">
        <v>0</v>
      </c>
      <c r="AP89" s="48">
        <v>219431249.64291126</v>
      </c>
      <c r="AQ89" s="48">
        <v>14541.8</v>
      </c>
      <c r="AR89" s="48">
        <v>1451740.86</v>
      </c>
      <c r="AS89" s="48">
        <v>0</v>
      </c>
      <c r="AT89" s="48">
        <v>81141.62</v>
      </c>
      <c r="AU89" s="48">
        <v>0</v>
      </c>
      <c r="AV89" s="48">
        <v>222364998.99000001</v>
      </c>
      <c r="AW89" s="55"/>
    </row>
    <row r="90" spans="2:49" s="13" customFormat="1" ht="12" customHeight="1" outlineLevel="1" x14ac:dyDescent="0.2">
      <c r="B90" s="27"/>
      <c r="C90" s="15"/>
      <c r="D90" s="25" t="s">
        <v>86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8"/>
      <c r="T90" s="48"/>
      <c r="U90" s="48">
        <v>0</v>
      </c>
      <c r="V90" s="48">
        <v>233778154.39000002</v>
      </c>
      <c r="W90" s="48">
        <v>0</v>
      </c>
      <c r="X90" s="48">
        <v>536184112.50999999</v>
      </c>
      <c r="Y90" s="48">
        <v>2456437665</v>
      </c>
      <c r="Z90" s="48">
        <v>561465947.76999998</v>
      </c>
      <c r="AA90" s="48">
        <v>0</v>
      </c>
      <c r="AB90" s="48">
        <v>0</v>
      </c>
      <c r="AC90" s="48">
        <v>0</v>
      </c>
      <c r="AD90" s="48">
        <v>0</v>
      </c>
      <c r="AE90" s="48">
        <v>2351264850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2351264850</v>
      </c>
      <c r="AL90" s="48">
        <v>0</v>
      </c>
      <c r="AM90" s="48">
        <v>1207904.53</v>
      </c>
      <c r="AN90" s="48">
        <v>0</v>
      </c>
      <c r="AO90" s="48">
        <v>0</v>
      </c>
      <c r="AP90" s="48">
        <v>237624234.50708875</v>
      </c>
      <c r="AQ90" s="48">
        <v>707349.34</v>
      </c>
      <c r="AR90" s="48">
        <v>529200.21</v>
      </c>
      <c r="AS90" s="48">
        <v>0</v>
      </c>
      <c r="AT90" s="48">
        <v>797194.22</v>
      </c>
      <c r="AU90" s="48">
        <v>0</v>
      </c>
      <c r="AV90" s="48">
        <v>240865882.81</v>
      </c>
      <c r="AW90" s="55"/>
    </row>
    <row r="91" spans="2:49" s="13" customFormat="1" ht="12" customHeight="1" outlineLevel="1" x14ac:dyDescent="0.2">
      <c r="B91" s="27"/>
      <c r="C91" s="15"/>
      <c r="D91" s="25" t="s">
        <v>95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0"/>
      <c r="P91" s="20"/>
      <c r="Q91" s="20"/>
      <c r="R91" s="20"/>
      <c r="S91" s="48"/>
      <c r="T91" s="48"/>
      <c r="U91" s="48"/>
      <c r="V91" s="48"/>
      <c r="W91" s="48">
        <v>0</v>
      </c>
      <c r="X91" s="48">
        <v>0</v>
      </c>
      <c r="Y91" s="48">
        <v>0</v>
      </c>
      <c r="Z91" s="48">
        <v>26008649.240000002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0</v>
      </c>
      <c r="AP91" s="48">
        <v>0</v>
      </c>
      <c r="AQ91" s="48">
        <v>26326784.539999999</v>
      </c>
      <c r="AR91" s="48">
        <v>0</v>
      </c>
      <c r="AS91" s="48">
        <v>0</v>
      </c>
      <c r="AT91" s="48">
        <v>0</v>
      </c>
      <c r="AU91" s="48">
        <v>0</v>
      </c>
      <c r="AV91" s="48">
        <v>26326784.539999999</v>
      </c>
      <c r="AW91" s="55"/>
    </row>
    <row r="92" spans="2:49" s="24" customFormat="1" ht="12" customHeight="1" outlineLevel="1" x14ac:dyDescent="0.2">
      <c r="B92" s="27"/>
      <c r="C92" s="15"/>
      <c r="D92" s="25"/>
      <c r="E92" s="26"/>
      <c r="F92" s="26"/>
      <c r="G92" s="26"/>
      <c r="H92" s="26"/>
      <c r="I92" s="26"/>
      <c r="J92" s="26"/>
      <c r="K92" s="36"/>
      <c r="L92" s="36"/>
      <c r="M92" s="36"/>
      <c r="N92" s="36"/>
      <c r="O92" s="18"/>
      <c r="P92" s="18"/>
      <c r="Q92" s="18"/>
      <c r="R92" s="18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55"/>
    </row>
    <row r="93" spans="2:49" s="24" customFormat="1" ht="12" customHeight="1" outlineLevel="2" x14ac:dyDescent="0.2">
      <c r="B93" s="21"/>
      <c r="C93" s="22" t="s">
        <v>97</v>
      </c>
      <c r="D93" s="23"/>
      <c r="E93" s="17">
        <f t="shared" ref="E93:F93" si="13">SUM(E94:E99)</f>
        <v>43115014.361000001</v>
      </c>
      <c r="F93" s="17">
        <f t="shared" si="13"/>
        <v>3855487.7249799999</v>
      </c>
      <c r="G93" s="17">
        <f t="shared" ref="G93:L93" si="14">SUM(G94:G99)</f>
        <v>46163003.741999999</v>
      </c>
      <c r="H93" s="17">
        <f t="shared" si="14"/>
        <v>3089204.4892120617</v>
      </c>
      <c r="I93" s="17">
        <f t="shared" si="14"/>
        <v>42743278.640000001</v>
      </c>
      <c r="J93" s="17">
        <f t="shared" si="14"/>
        <v>1895381.22</v>
      </c>
      <c r="K93" s="17">
        <f t="shared" si="14"/>
        <v>14041460.060000001</v>
      </c>
      <c r="L93" s="17">
        <f t="shared" si="14"/>
        <v>332571</v>
      </c>
      <c r="M93" s="17">
        <f t="shared" ref="M93:P93" si="15">SUM(M94:M99)</f>
        <v>0</v>
      </c>
      <c r="N93" s="17">
        <f t="shared" si="15"/>
        <v>0</v>
      </c>
      <c r="O93" s="18">
        <f t="shared" si="15"/>
        <v>0</v>
      </c>
      <c r="P93" s="18">
        <f t="shared" si="15"/>
        <v>0</v>
      </c>
      <c r="Q93" s="18">
        <f>SUM(Q94:Q99)</f>
        <v>0</v>
      </c>
      <c r="R93" s="18">
        <f>SUM(R94:R99)</f>
        <v>0</v>
      </c>
      <c r="S93" s="47"/>
      <c r="T93" s="47"/>
      <c r="U93" s="47">
        <v>0</v>
      </c>
      <c r="V93" s="47">
        <v>32318933.670000002</v>
      </c>
      <c r="W93" s="47">
        <v>0</v>
      </c>
      <c r="X93" s="47">
        <v>146611371.89999998</v>
      </c>
      <c r="Y93" s="47">
        <v>498630035.83000004</v>
      </c>
      <c r="Z93" s="47">
        <v>204806394.80344146</v>
      </c>
      <c r="AA93" s="47">
        <v>84640669.420000002</v>
      </c>
      <c r="AB93" s="47">
        <v>0</v>
      </c>
      <c r="AC93" s="47">
        <v>0</v>
      </c>
      <c r="AD93" s="47">
        <v>369175035.10476851</v>
      </c>
      <c r="AE93" s="47">
        <v>0</v>
      </c>
      <c r="AF93" s="47">
        <v>0</v>
      </c>
      <c r="AG93" s="47">
        <v>0</v>
      </c>
      <c r="AH93" s="47">
        <v>0</v>
      </c>
      <c r="AI93" s="47">
        <v>527035929.70250005</v>
      </c>
      <c r="AJ93" s="47">
        <v>0</v>
      </c>
      <c r="AK93" s="47">
        <v>980851634.22000015</v>
      </c>
      <c r="AL93" s="47">
        <v>15569660.629999999</v>
      </c>
      <c r="AM93" s="47">
        <v>0</v>
      </c>
      <c r="AN93" s="47">
        <v>0</v>
      </c>
      <c r="AO93" s="47">
        <v>92094253.022507057</v>
      </c>
      <c r="AP93" s="47">
        <v>0</v>
      </c>
      <c r="AQ93" s="47">
        <v>0</v>
      </c>
      <c r="AR93" s="47">
        <v>0</v>
      </c>
      <c r="AS93" s="47">
        <v>0</v>
      </c>
      <c r="AT93" s="47">
        <v>61979580.624974094</v>
      </c>
      <c r="AU93" s="47">
        <v>0</v>
      </c>
      <c r="AV93" s="47">
        <v>169643494.28</v>
      </c>
      <c r="AW93" s="55"/>
    </row>
    <row r="94" spans="2:49" s="24" customFormat="1" ht="12" customHeight="1" outlineLevel="2" x14ac:dyDescent="0.2">
      <c r="B94" s="21"/>
      <c r="C94" s="22"/>
      <c r="D94" s="25" t="s">
        <v>8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0">
        <v>0</v>
      </c>
      <c r="P94" s="20">
        <v>0</v>
      </c>
      <c r="Q94" s="20">
        <v>0</v>
      </c>
      <c r="R94" s="20">
        <v>0</v>
      </c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55"/>
    </row>
    <row r="95" spans="2:49" s="24" customFormat="1" ht="12" customHeight="1" outlineLevel="2" x14ac:dyDescent="0.2">
      <c r="B95" s="21"/>
      <c r="C95" s="22"/>
      <c r="D95" s="25" t="s">
        <v>9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0">
        <v>0</v>
      </c>
      <c r="P95" s="20">
        <v>0</v>
      </c>
      <c r="Q95" s="20">
        <v>0</v>
      </c>
      <c r="R95" s="20">
        <v>0</v>
      </c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55"/>
    </row>
    <row r="96" spans="2:49" s="24" customFormat="1" ht="12" customHeight="1" outlineLevel="2" x14ac:dyDescent="0.2">
      <c r="B96" s="21"/>
      <c r="C96" s="22"/>
      <c r="D96" s="25" t="s">
        <v>10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0">
        <v>0</v>
      </c>
      <c r="P96" s="20">
        <v>0</v>
      </c>
      <c r="Q96" s="20">
        <v>0</v>
      </c>
      <c r="R96" s="20">
        <v>0</v>
      </c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55"/>
    </row>
    <row r="97" spans="2:49" s="24" customFormat="1" ht="12" customHeight="1" outlineLevel="2" x14ac:dyDescent="0.2">
      <c r="B97" s="21"/>
      <c r="C97" s="22"/>
      <c r="D97" s="25" t="s">
        <v>11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/>
      <c r="N97" s="26"/>
      <c r="O97" s="20"/>
      <c r="P97" s="20"/>
      <c r="Q97" s="20"/>
      <c r="R97" s="20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55"/>
    </row>
    <row r="98" spans="2:49" s="24" customFormat="1" ht="12" customHeight="1" outlineLevel="2" x14ac:dyDescent="0.2">
      <c r="B98" s="21"/>
      <c r="C98" s="22"/>
      <c r="D98" s="25" t="s">
        <v>16</v>
      </c>
      <c r="E98" s="26">
        <v>22343965.73</v>
      </c>
      <c r="F98" s="26">
        <v>3443023.33</v>
      </c>
      <c r="G98" s="26">
        <v>24188393.07</v>
      </c>
      <c r="H98" s="26">
        <v>2581127.44</v>
      </c>
      <c r="I98" s="26">
        <v>24866249.719999999</v>
      </c>
      <c r="J98" s="26">
        <v>1472108.67</v>
      </c>
      <c r="K98" s="26">
        <v>14041460.060000001</v>
      </c>
      <c r="L98" s="26">
        <v>332571</v>
      </c>
      <c r="M98" s="26">
        <v>0</v>
      </c>
      <c r="N98" s="26"/>
      <c r="O98" s="20">
        <v>0</v>
      </c>
      <c r="P98" s="20"/>
      <c r="Q98" s="20">
        <v>0</v>
      </c>
      <c r="R98" s="20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55"/>
    </row>
    <row r="99" spans="2:49" s="24" customFormat="1" ht="12" customHeight="1" outlineLevel="2" x14ac:dyDescent="0.2">
      <c r="B99" s="21"/>
      <c r="C99" s="22"/>
      <c r="D99" s="25" t="s">
        <v>12</v>
      </c>
      <c r="E99" s="26">
        <v>20771048.630999997</v>
      </c>
      <c r="F99" s="26">
        <v>412464.39498000004</v>
      </c>
      <c r="G99" s="26">
        <v>21974610.671999998</v>
      </c>
      <c r="H99" s="26">
        <v>508077.04921206168</v>
      </c>
      <c r="I99" s="26">
        <v>17877028.920000002</v>
      </c>
      <c r="J99" s="26">
        <v>423272.55</v>
      </c>
      <c r="K99" s="26">
        <v>0</v>
      </c>
      <c r="L99" s="26">
        <v>0</v>
      </c>
      <c r="M99" s="26">
        <v>0</v>
      </c>
      <c r="N99" s="26">
        <v>0</v>
      </c>
      <c r="O99" s="20">
        <v>0</v>
      </c>
      <c r="P99" s="20">
        <v>0</v>
      </c>
      <c r="Q99" s="20">
        <v>0</v>
      </c>
      <c r="R99" s="20">
        <v>0</v>
      </c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55"/>
    </row>
    <row r="100" spans="2:49" s="24" customFormat="1" ht="12" customHeight="1" outlineLevel="2" x14ac:dyDescent="0.2">
      <c r="B100" s="21"/>
      <c r="C100" s="22"/>
      <c r="D100" s="51" t="s">
        <v>91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0"/>
      <c r="P100" s="20"/>
      <c r="Q100" s="20"/>
      <c r="R100" s="20"/>
      <c r="S100" s="48"/>
      <c r="T100" s="48"/>
      <c r="U100" s="48">
        <v>0</v>
      </c>
      <c r="V100" s="48">
        <v>32318933.670000002</v>
      </c>
      <c r="W100" s="48">
        <v>0</v>
      </c>
      <c r="X100" s="48">
        <v>7990197.1899999995</v>
      </c>
      <c r="Y100" s="48">
        <v>95637828.219999999</v>
      </c>
      <c r="Z100" s="48">
        <v>21148992.359999999</v>
      </c>
      <c r="AA100" s="48">
        <v>0</v>
      </c>
      <c r="AB100" s="48">
        <v>0</v>
      </c>
      <c r="AC100" s="48">
        <v>0</v>
      </c>
      <c r="AD100" s="48">
        <v>137426493.63476855</v>
      </c>
      <c r="AE100" s="48">
        <v>0</v>
      </c>
      <c r="AF100" s="48">
        <v>0</v>
      </c>
      <c r="AG100" s="48">
        <v>0</v>
      </c>
      <c r="AH100" s="48">
        <v>0</v>
      </c>
      <c r="AI100" s="48">
        <v>200092390.3125</v>
      </c>
      <c r="AJ100" s="48">
        <v>0</v>
      </c>
      <c r="AK100" s="48">
        <v>337518883.94</v>
      </c>
      <c r="AL100" s="48">
        <v>6052287.8499999996</v>
      </c>
      <c r="AM100" s="48">
        <v>0</v>
      </c>
      <c r="AN100" s="48">
        <v>0</v>
      </c>
      <c r="AO100" s="48">
        <v>11239707.269202195</v>
      </c>
      <c r="AP100" s="48">
        <v>0</v>
      </c>
      <c r="AQ100" s="48">
        <v>0</v>
      </c>
      <c r="AR100" s="48">
        <v>0</v>
      </c>
      <c r="AS100" s="48">
        <v>0</v>
      </c>
      <c r="AT100" s="48">
        <v>15668586.212406088</v>
      </c>
      <c r="AU100" s="48">
        <v>0</v>
      </c>
      <c r="AV100" s="48">
        <v>32960581.329999998</v>
      </c>
      <c r="AW100" s="55"/>
    </row>
    <row r="101" spans="2:49" s="24" customFormat="1" ht="12" customHeight="1" outlineLevel="2" x14ac:dyDescent="0.2">
      <c r="B101" s="21"/>
      <c r="C101" s="22"/>
      <c r="D101" s="51" t="s">
        <v>89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0"/>
      <c r="P101" s="20"/>
      <c r="Q101" s="20"/>
      <c r="R101" s="20"/>
      <c r="S101" s="48"/>
      <c r="T101" s="48"/>
      <c r="U101" s="48"/>
      <c r="V101" s="48"/>
      <c r="W101" s="48">
        <v>0</v>
      </c>
      <c r="X101" s="48">
        <v>117249759.11</v>
      </c>
      <c r="Y101" s="48">
        <v>338832244.38</v>
      </c>
      <c r="Z101" s="48">
        <v>85454896.610662997</v>
      </c>
      <c r="AA101" s="48">
        <v>0</v>
      </c>
      <c r="AB101" s="48">
        <v>0</v>
      </c>
      <c r="AC101" s="48">
        <v>0</v>
      </c>
      <c r="AD101" s="48">
        <v>231748541.47</v>
      </c>
      <c r="AE101" s="48">
        <v>0</v>
      </c>
      <c r="AF101" s="48">
        <v>0</v>
      </c>
      <c r="AG101" s="48">
        <v>0</v>
      </c>
      <c r="AH101" s="48">
        <v>0</v>
      </c>
      <c r="AI101" s="48">
        <v>146487982.76000002</v>
      </c>
      <c r="AJ101" s="48">
        <v>0</v>
      </c>
      <c r="AK101" s="48">
        <v>378236524.23000002</v>
      </c>
      <c r="AL101" s="48">
        <v>0</v>
      </c>
      <c r="AM101" s="48">
        <v>0</v>
      </c>
      <c r="AN101" s="48">
        <v>0</v>
      </c>
      <c r="AO101" s="48">
        <v>46725419.513304859</v>
      </c>
      <c r="AP101" s="48">
        <v>0</v>
      </c>
      <c r="AQ101" s="48">
        <v>0</v>
      </c>
      <c r="AR101" s="48">
        <v>0</v>
      </c>
      <c r="AS101" s="48">
        <v>0</v>
      </c>
      <c r="AT101" s="48">
        <v>12815256.932</v>
      </c>
      <c r="AU101" s="48">
        <v>0</v>
      </c>
      <c r="AV101" s="48">
        <v>59540676.440000013</v>
      </c>
      <c r="AW101" s="55"/>
    </row>
    <row r="102" spans="2:49" s="24" customFormat="1" ht="12" customHeight="1" outlineLevel="2" x14ac:dyDescent="0.2">
      <c r="B102" s="21"/>
      <c r="C102" s="22"/>
      <c r="D102" s="51" t="s">
        <v>90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0"/>
      <c r="P102" s="20"/>
      <c r="Q102" s="20"/>
      <c r="R102" s="20"/>
      <c r="S102" s="48"/>
      <c r="T102" s="48"/>
      <c r="U102" s="48"/>
      <c r="V102" s="48"/>
      <c r="W102" s="48">
        <v>0</v>
      </c>
      <c r="X102" s="48">
        <v>21170030.120000001</v>
      </c>
      <c r="Y102" s="48">
        <v>64159963.229999997</v>
      </c>
      <c r="Z102" s="48">
        <v>23140371.997716472</v>
      </c>
      <c r="AA102" s="48">
        <v>0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8">
        <v>0</v>
      </c>
      <c r="AI102" s="48">
        <v>87219599.590000004</v>
      </c>
      <c r="AJ102" s="48">
        <v>0</v>
      </c>
      <c r="AK102" s="48">
        <v>87219599.590000004</v>
      </c>
      <c r="AL102" s="48">
        <v>0</v>
      </c>
      <c r="AM102" s="48">
        <v>0</v>
      </c>
      <c r="AN102" s="48">
        <v>0</v>
      </c>
      <c r="AO102" s="48">
        <v>124240.9</v>
      </c>
      <c r="AP102" s="48">
        <v>0</v>
      </c>
      <c r="AQ102" s="48">
        <v>0</v>
      </c>
      <c r="AR102" s="48">
        <v>0</v>
      </c>
      <c r="AS102" s="48">
        <v>0</v>
      </c>
      <c r="AT102" s="48">
        <v>12387785.345568001</v>
      </c>
      <c r="AU102" s="48">
        <v>0</v>
      </c>
      <c r="AV102" s="48">
        <v>12512026.25</v>
      </c>
      <c r="AW102" s="55"/>
    </row>
    <row r="103" spans="2:49" s="24" customFormat="1" ht="12" customHeight="1" outlineLevel="2" x14ac:dyDescent="0.2">
      <c r="B103" s="21"/>
      <c r="C103" s="22"/>
      <c r="D103" s="51" t="s">
        <v>99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0"/>
      <c r="P103" s="20"/>
      <c r="Q103" s="20"/>
      <c r="R103" s="20"/>
      <c r="S103" s="48"/>
      <c r="T103" s="48"/>
      <c r="U103" s="48"/>
      <c r="V103" s="48"/>
      <c r="W103" s="48"/>
      <c r="X103" s="48"/>
      <c r="Y103" s="48">
        <v>0</v>
      </c>
      <c r="Z103" s="48">
        <v>66671103.711752005</v>
      </c>
      <c r="AA103" s="48">
        <v>84640669.420000002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8">
        <v>0</v>
      </c>
      <c r="AI103" s="48">
        <v>93235957.040000007</v>
      </c>
      <c r="AJ103" s="48">
        <v>0</v>
      </c>
      <c r="AK103" s="48">
        <v>177876626.46000001</v>
      </c>
      <c r="AL103" s="48">
        <v>9517372.7799999993</v>
      </c>
      <c r="AM103" s="48">
        <v>0</v>
      </c>
      <c r="AN103" s="48">
        <v>0</v>
      </c>
      <c r="AO103" s="48">
        <v>34004885.340000004</v>
      </c>
      <c r="AP103" s="48">
        <v>0</v>
      </c>
      <c r="AQ103" s="48">
        <v>0</v>
      </c>
      <c r="AR103" s="48">
        <v>0</v>
      </c>
      <c r="AS103" s="48">
        <v>0</v>
      </c>
      <c r="AT103" s="48">
        <v>12191244.41</v>
      </c>
      <c r="AU103" s="48">
        <v>0</v>
      </c>
      <c r="AV103" s="48">
        <v>55713502.530000001</v>
      </c>
      <c r="AW103" s="55"/>
    </row>
    <row r="104" spans="2:49" s="24" customFormat="1" ht="12" customHeight="1" outlineLevel="2" x14ac:dyDescent="0.2">
      <c r="B104" s="21"/>
      <c r="C104" s="22"/>
      <c r="D104" s="51" t="s">
        <v>96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0"/>
      <c r="P104" s="20"/>
      <c r="Q104" s="20"/>
      <c r="R104" s="20"/>
      <c r="S104" s="48"/>
      <c r="T104" s="48"/>
      <c r="U104" s="48"/>
      <c r="V104" s="48"/>
      <c r="W104" s="48">
        <v>0</v>
      </c>
      <c r="X104" s="48">
        <v>201385.48</v>
      </c>
      <c r="Y104" s="48">
        <v>0</v>
      </c>
      <c r="Z104" s="48">
        <v>8391030.1233099997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8">
        <v>0</v>
      </c>
      <c r="AT104" s="48">
        <v>8916707.7250000015</v>
      </c>
      <c r="AU104" s="48">
        <v>0</v>
      </c>
      <c r="AV104" s="48">
        <v>8916707.7299999986</v>
      </c>
      <c r="AW104" s="55"/>
    </row>
    <row r="105" spans="2:49" s="24" customFormat="1" ht="12" customHeight="1" outlineLevel="1" x14ac:dyDescent="0.2">
      <c r="B105" s="27"/>
      <c r="C105" s="15"/>
      <c r="D105" s="16"/>
      <c r="E105" s="20"/>
      <c r="F105" s="20"/>
      <c r="G105" s="20"/>
      <c r="H105" s="20"/>
      <c r="I105" s="20"/>
      <c r="J105" s="20"/>
      <c r="K105" s="36"/>
      <c r="L105" s="36"/>
      <c r="M105" s="36"/>
      <c r="N105" s="36"/>
      <c r="O105" s="18"/>
      <c r="P105" s="18"/>
      <c r="Q105" s="18"/>
      <c r="R105" s="18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55"/>
    </row>
    <row r="106" spans="2:49" s="24" customFormat="1" ht="12" customHeight="1" outlineLevel="2" x14ac:dyDescent="0.2">
      <c r="B106" s="21"/>
      <c r="C106" s="22" t="s">
        <v>53</v>
      </c>
      <c r="D106" s="23"/>
      <c r="E106" s="17">
        <f>+SUM(E107:E108)</f>
        <v>108409142.765</v>
      </c>
      <c r="F106" s="17">
        <f>+SUM(F107:F108)</f>
        <v>66822581.443570018</v>
      </c>
      <c r="G106" s="17">
        <f>+SUM(G107:G109)</f>
        <v>72374366.189444855</v>
      </c>
      <c r="H106" s="17">
        <f>+SUM(H107:H109)</f>
        <v>360521363.10075212</v>
      </c>
      <c r="I106" s="17">
        <f t="shared" ref="I106:N106" si="16">+SUM(I107:I115)</f>
        <v>79926145.944973871</v>
      </c>
      <c r="J106" s="17">
        <f t="shared" si="16"/>
        <v>386128937.3688972</v>
      </c>
      <c r="K106" s="17">
        <f t="shared" si="16"/>
        <v>1230219251.7</v>
      </c>
      <c r="L106" s="17">
        <f t="shared" si="16"/>
        <v>547160365.21889055</v>
      </c>
      <c r="M106" s="17">
        <f t="shared" si="16"/>
        <v>143840497.27090001</v>
      </c>
      <c r="N106" s="17">
        <f t="shared" si="16"/>
        <v>658938246.4134295</v>
      </c>
      <c r="O106" s="18">
        <f t="shared" ref="O106:R106" si="17">+SUM(O107:O115)</f>
        <v>164948923.99000001</v>
      </c>
      <c r="P106" s="18">
        <f t="shared" si="17"/>
        <v>719143991.33999991</v>
      </c>
      <c r="Q106" s="18">
        <f t="shared" si="17"/>
        <v>260875533.49000001</v>
      </c>
      <c r="R106" s="18">
        <f t="shared" si="17"/>
        <v>1587426430.5689406</v>
      </c>
      <c r="S106" s="47">
        <v>7280443435.8018932</v>
      </c>
      <c r="T106" s="47">
        <v>2311634153.3904881</v>
      </c>
      <c r="U106" s="47">
        <v>0</v>
      </c>
      <c r="V106" s="47">
        <v>4106536680.8781033</v>
      </c>
      <c r="W106" s="47">
        <v>1717338281.25</v>
      </c>
      <c r="X106" s="47">
        <v>6718069339.0731039</v>
      </c>
      <c r="Y106" s="47">
        <v>2594137500</v>
      </c>
      <c r="Z106" s="47">
        <v>7728328379.8593102</v>
      </c>
      <c r="AA106" s="47">
        <v>815953125</v>
      </c>
      <c r="AB106" s="47">
        <v>0</v>
      </c>
      <c r="AC106" s="47">
        <v>0</v>
      </c>
      <c r="AD106" s="47">
        <v>874593750</v>
      </c>
      <c r="AE106" s="47">
        <v>0</v>
      </c>
      <c r="AF106" s="47">
        <v>0</v>
      </c>
      <c r="AG106" s="47">
        <v>905156250</v>
      </c>
      <c r="AH106" s="47">
        <v>0</v>
      </c>
      <c r="AI106" s="47">
        <v>0</v>
      </c>
      <c r="AJ106" s="47">
        <v>933140625</v>
      </c>
      <c r="AK106" s="47">
        <v>3528843750</v>
      </c>
      <c r="AL106" s="47">
        <v>3508104157.6960001</v>
      </c>
      <c r="AM106" s="47">
        <v>504090.38</v>
      </c>
      <c r="AN106" s="47">
        <v>549999.56000000006</v>
      </c>
      <c r="AO106" s="47">
        <v>358854571.04000002</v>
      </c>
      <c r="AP106" s="47">
        <v>510024564.64999998</v>
      </c>
      <c r="AQ106" s="47">
        <v>767938909.02999997</v>
      </c>
      <c r="AR106" s="47">
        <v>1018934370.17</v>
      </c>
      <c r="AS106" s="47">
        <v>576224.23</v>
      </c>
      <c r="AT106" s="47">
        <v>574216.04</v>
      </c>
      <c r="AU106" s="47">
        <v>349634493.68000001</v>
      </c>
      <c r="AV106" s="47">
        <v>6515695596.4824533</v>
      </c>
      <c r="AW106" s="55"/>
    </row>
    <row r="107" spans="2:49" s="24" customFormat="1" ht="12" customHeight="1" outlineLevel="2" x14ac:dyDescent="0.2">
      <c r="B107" s="21"/>
      <c r="C107" s="22"/>
      <c r="D107" s="25" t="s">
        <v>69</v>
      </c>
      <c r="E107" s="26">
        <v>108409142.765</v>
      </c>
      <c r="F107" s="26">
        <v>66822581.443570018</v>
      </c>
      <c r="G107" s="26">
        <v>72374366.189444855</v>
      </c>
      <c r="H107" s="26">
        <v>58659866.525877066</v>
      </c>
      <c r="I107" s="26">
        <v>79926145.944973871</v>
      </c>
      <c r="J107" s="26">
        <v>54807426.297181748</v>
      </c>
      <c r="K107" s="26">
        <v>96771751.700000003</v>
      </c>
      <c r="L107" s="26">
        <v>54909259.152569994</v>
      </c>
      <c r="M107" s="26">
        <v>143840497.27090001</v>
      </c>
      <c r="N107" s="26">
        <v>63668744.650687985</v>
      </c>
      <c r="O107" s="20">
        <v>164948923.99000001</v>
      </c>
      <c r="P107" s="20">
        <v>56821456.849999994</v>
      </c>
      <c r="Q107" s="20">
        <v>260875533.49000001</v>
      </c>
      <c r="R107" s="20">
        <v>55295841.631055839</v>
      </c>
      <c r="S107" s="48">
        <v>266402875.80189374</v>
      </c>
      <c r="T107" s="48">
        <v>29658415.22548794</v>
      </c>
      <c r="U107" s="48"/>
      <c r="V107" s="48"/>
      <c r="W107" s="48"/>
      <c r="X107" s="48">
        <v>381129.63999999996</v>
      </c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55"/>
    </row>
    <row r="108" spans="2:49" s="24" customFormat="1" ht="12" customHeight="1" outlineLevel="2" x14ac:dyDescent="0.2">
      <c r="B108" s="21"/>
      <c r="C108" s="22"/>
      <c r="D108" s="25" t="s">
        <v>70</v>
      </c>
      <c r="E108" s="26">
        <v>0</v>
      </c>
      <c r="F108" s="26">
        <v>0</v>
      </c>
      <c r="G108" s="26">
        <v>0</v>
      </c>
      <c r="H108" s="26">
        <v>251366692.98487502</v>
      </c>
      <c r="I108" s="26">
        <v>0</v>
      </c>
      <c r="J108" s="26">
        <v>221756628.62818792</v>
      </c>
      <c r="K108" s="26">
        <v>0</v>
      </c>
      <c r="L108" s="26">
        <v>261414357.45374998</v>
      </c>
      <c r="M108" s="26">
        <v>0</v>
      </c>
      <c r="N108" s="26">
        <v>399495111.83536267</v>
      </c>
      <c r="O108" s="18"/>
      <c r="P108" s="20">
        <v>444535871.10999995</v>
      </c>
      <c r="Q108" s="20"/>
      <c r="R108" s="20">
        <v>942773681.42167783</v>
      </c>
      <c r="S108" s="48">
        <v>3542488560</v>
      </c>
      <c r="T108" s="48">
        <v>412540426.89999998</v>
      </c>
      <c r="U108" s="48"/>
      <c r="V108" s="48">
        <v>132193.51</v>
      </c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55"/>
    </row>
    <row r="109" spans="2:49" s="24" customFormat="1" ht="12" customHeight="1" outlineLevel="2" x14ac:dyDescent="0.2">
      <c r="B109" s="21"/>
      <c r="C109" s="22"/>
      <c r="D109" s="25" t="s">
        <v>71</v>
      </c>
      <c r="E109" s="26"/>
      <c r="F109" s="26"/>
      <c r="G109" s="26">
        <v>0</v>
      </c>
      <c r="H109" s="26">
        <v>50494803.590000004</v>
      </c>
      <c r="I109" s="26">
        <v>0</v>
      </c>
      <c r="J109" s="26">
        <v>108626017.72352749</v>
      </c>
      <c r="K109" s="26">
        <v>0</v>
      </c>
      <c r="L109" s="26">
        <v>128046526.03</v>
      </c>
      <c r="M109" s="26">
        <v>0</v>
      </c>
      <c r="N109" s="26">
        <v>195774389.92737883</v>
      </c>
      <c r="O109" s="18"/>
      <c r="P109" s="20">
        <v>217786663.38</v>
      </c>
      <c r="Q109" s="20"/>
      <c r="R109" s="20">
        <v>176201395.68999997</v>
      </c>
      <c r="S109" s="48">
        <v>3471552000</v>
      </c>
      <c r="T109" s="48">
        <v>404279511.37</v>
      </c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55"/>
    </row>
    <row r="110" spans="2:49" s="24" customFormat="1" ht="12" customHeight="1" outlineLevel="2" x14ac:dyDescent="0.2">
      <c r="B110" s="21"/>
      <c r="C110" s="22"/>
      <c r="D110" s="25" t="s">
        <v>107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18"/>
      <c r="P110" s="20"/>
      <c r="Q110" s="20"/>
      <c r="R110" s="20">
        <v>413155511.8262068</v>
      </c>
      <c r="S110" s="48">
        <v>0</v>
      </c>
      <c r="T110" s="48">
        <v>863676914.55500007</v>
      </c>
      <c r="U110" s="48">
        <v>0</v>
      </c>
      <c r="V110" s="48">
        <v>1605068915.5481033</v>
      </c>
      <c r="W110" s="48">
        <v>0</v>
      </c>
      <c r="X110" s="48">
        <v>2707521640.6331034</v>
      </c>
      <c r="Y110" s="48">
        <v>0</v>
      </c>
      <c r="Z110" s="48">
        <v>1787172180.1693101</v>
      </c>
      <c r="AA110" s="48">
        <v>0</v>
      </c>
      <c r="AB110" s="48">
        <v>0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0</v>
      </c>
      <c r="AI110" s="48">
        <v>0</v>
      </c>
      <c r="AJ110" s="48">
        <v>0</v>
      </c>
      <c r="AK110" s="48">
        <v>0</v>
      </c>
      <c r="AL110" s="48">
        <v>1584912440.349946</v>
      </c>
      <c r="AM110" s="48">
        <v>0</v>
      </c>
      <c r="AN110" s="48">
        <v>0</v>
      </c>
      <c r="AO110" s="48">
        <v>0</v>
      </c>
      <c r="AP110" s="48">
        <v>0</v>
      </c>
      <c r="AQ110" s="48">
        <v>766996197.53999996</v>
      </c>
      <c r="AR110" s="48">
        <v>0</v>
      </c>
      <c r="AS110" s="48">
        <v>0</v>
      </c>
      <c r="AT110" s="48">
        <v>0</v>
      </c>
      <c r="AU110" s="48">
        <v>0</v>
      </c>
      <c r="AV110" s="48">
        <v>2351908637.8924532</v>
      </c>
      <c r="AW110" s="55"/>
    </row>
    <row r="111" spans="2:49" s="24" customFormat="1" ht="12" customHeight="1" outlineLevel="2" x14ac:dyDescent="0.2">
      <c r="B111" s="21"/>
      <c r="C111" s="22"/>
      <c r="D111" s="25" t="s">
        <v>108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8"/>
      <c r="P111" s="20"/>
      <c r="Q111" s="20"/>
      <c r="R111" s="20"/>
      <c r="S111" s="48">
        <v>0</v>
      </c>
      <c r="T111" s="48">
        <v>329503687.19999999</v>
      </c>
      <c r="U111" s="48">
        <v>0</v>
      </c>
      <c r="V111" s="48">
        <v>966431681.97000003</v>
      </c>
      <c r="W111" s="48">
        <v>0</v>
      </c>
      <c r="X111" s="48">
        <v>1787855225.9200001</v>
      </c>
      <c r="Y111" s="48">
        <v>0</v>
      </c>
      <c r="Z111" s="48">
        <v>2590216157.9700003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0</v>
      </c>
      <c r="AJ111" s="48">
        <v>0</v>
      </c>
      <c r="AK111" s="48">
        <v>0</v>
      </c>
      <c r="AL111" s="48">
        <v>774123363.91677535</v>
      </c>
      <c r="AM111" s="48">
        <v>0</v>
      </c>
      <c r="AN111" s="48">
        <v>0</v>
      </c>
      <c r="AO111" s="48">
        <v>0</v>
      </c>
      <c r="AP111" s="48">
        <v>509424041.01999998</v>
      </c>
      <c r="AQ111" s="48">
        <v>0</v>
      </c>
      <c r="AR111" s="48">
        <v>0</v>
      </c>
      <c r="AS111" s="48">
        <v>0</v>
      </c>
      <c r="AT111" s="48">
        <v>0</v>
      </c>
      <c r="AU111" s="48">
        <v>0</v>
      </c>
      <c r="AV111" s="48">
        <v>1283547404.9400001</v>
      </c>
      <c r="AW111" s="55"/>
    </row>
    <row r="112" spans="2:49" s="24" customFormat="1" ht="12" customHeight="1" outlineLevel="2" x14ac:dyDescent="0.2">
      <c r="B112" s="21"/>
      <c r="C112" s="22"/>
      <c r="D112" s="25" t="s">
        <v>109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8"/>
      <c r="P112" s="20"/>
      <c r="Q112" s="20"/>
      <c r="R112" s="20"/>
      <c r="S112" s="48">
        <v>0</v>
      </c>
      <c r="T112" s="48">
        <v>687690</v>
      </c>
      <c r="U112" s="48">
        <v>0</v>
      </c>
      <c r="V112" s="48">
        <v>800812891.72000003</v>
      </c>
      <c r="W112" s="48">
        <v>0</v>
      </c>
      <c r="X112" s="48">
        <v>1291375658.26</v>
      </c>
      <c r="Y112" s="48">
        <v>0</v>
      </c>
      <c r="Z112" s="48">
        <v>2126113088.8199999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48">
        <v>0</v>
      </c>
      <c r="AK112" s="48">
        <v>0</v>
      </c>
      <c r="AL112" s="48">
        <v>799656787.88427877</v>
      </c>
      <c r="AM112" s="48">
        <v>0</v>
      </c>
      <c r="AN112" s="48">
        <v>0</v>
      </c>
      <c r="AO112" s="48">
        <v>0</v>
      </c>
      <c r="AP112" s="48">
        <v>0</v>
      </c>
      <c r="AQ112" s="48">
        <v>0</v>
      </c>
      <c r="AR112" s="48">
        <v>663662640.24000001</v>
      </c>
      <c r="AS112" s="48">
        <v>0</v>
      </c>
      <c r="AT112" s="48">
        <v>0</v>
      </c>
      <c r="AU112" s="48">
        <v>0</v>
      </c>
      <c r="AV112" s="48">
        <v>1463319428.1200001</v>
      </c>
      <c r="AW112" s="55"/>
    </row>
    <row r="113" spans="2:49" s="24" customFormat="1" ht="12" customHeight="1" outlineLevel="2" x14ac:dyDescent="0.2">
      <c r="B113" s="21"/>
      <c r="C113" s="22"/>
      <c r="D113" s="25" t="s">
        <v>82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8"/>
      <c r="P113" s="20"/>
      <c r="Q113" s="20"/>
      <c r="R113" s="20"/>
      <c r="S113" s="48">
        <v>0</v>
      </c>
      <c r="T113" s="48">
        <v>271287508.13999999</v>
      </c>
      <c r="U113" s="48">
        <v>0</v>
      </c>
      <c r="V113" s="48">
        <v>734090998.13</v>
      </c>
      <c r="W113" s="48">
        <v>1717338281.25</v>
      </c>
      <c r="X113" s="48">
        <v>930935684.61999989</v>
      </c>
      <c r="Y113" s="48">
        <v>2594137500</v>
      </c>
      <c r="Z113" s="48">
        <v>1224826952.8999999</v>
      </c>
      <c r="AA113" s="48">
        <v>815953125</v>
      </c>
      <c r="AB113" s="48">
        <v>0</v>
      </c>
      <c r="AC113" s="48">
        <v>0</v>
      </c>
      <c r="AD113" s="48">
        <v>874593750</v>
      </c>
      <c r="AE113" s="48">
        <v>0</v>
      </c>
      <c r="AF113" s="48">
        <v>0</v>
      </c>
      <c r="AG113" s="48">
        <v>905156250</v>
      </c>
      <c r="AH113" s="48">
        <v>0</v>
      </c>
      <c r="AI113" s="48">
        <v>0</v>
      </c>
      <c r="AJ113" s="48">
        <v>933140625</v>
      </c>
      <c r="AK113" s="48">
        <v>3528843750</v>
      </c>
      <c r="AL113" s="48">
        <v>349411565.54499996</v>
      </c>
      <c r="AM113" s="48">
        <v>504090.38</v>
      </c>
      <c r="AN113" s="48">
        <v>549999.56000000006</v>
      </c>
      <c r="AO113" s="48">
        <v>358854571.04000002</v>
      </c>
      <c r="AP113" s="48">
        <v>600523.63</v>
      </c>
      <c r="AQ113" s="48">
        <v>942711.49</v>
      </c>
      <c r="AR113" s="48">
        <v>355271729.92999995</v>
      </c>
      <c r="AS113" s="48">
        <v>576224.23</v>
      </c>
      <c r="AT113" s="48">
        <v>574216.04</v>
      </c>
      <c r="AU113" s="48">
        <v>349634493.68000001</v>
      </c>
      <c r="AV113" s="48">
        <v>1416920125.53</v>
      </c>
      <c r="AW113" s="55"/>
    </row>
    <row r="114" spans="2:49" s="24" customFormat="1" ht="12" customHeight="1" outlineLevel="2" x14ac:dyDescent="0.2">
      <c r="B114" s="21"/>
      <c r="C114" s="22"/>
      <c r="D114" s="25" t="s">
        <v>72</v>
      </c>
      <c r="E114" s="26"/>
      <c r="F114" s="26"/>
      <c r="G114" s="26"/>
      <c r="H114" s="26"/>
      <c r="I114" s="26">
        <v>0</v>
      </c>
      <c r="J114" s="26">
        <v>938864.72</v>
      </c>
      <c r="K114" s="26">
        <v>570227500</v>
      </c>
      <c r="L114" s="26">
        <v>53317678.422570571</v>
      </c>
      <c r="M114" s="26">
        <v>0</v>
      </c>
      <c r="N114" s="26"/>
      <c r="O114" s="18"/>
      <c r="P114" s="18"/>
      <c r="Q114" s="18"/>
      <c r="R114" s="18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55"/>
    </row>
    <row r="115" spans="2:49" s="24" customFormat="1" ht="12" customHeight="1" outlineLevel="2" x14ac:dyDescent="0.2">
      <c r="B115" s="21"/>
      <c r="C115" s="22"/>
      <c r="D115" s="25" t="s">
        <v>73</v>
      </c>
      <c r="E115" s="26"/>
      <c r="F115" s="26"/>
      <c r="G115" s="26"/>
      <c r="H115" s="26"/>
      <c r="I115" s="26">
        <v>0</v>
      </c>
      <c r="J115" s="26">
        <v>0</v>
      </c>
      <c r="K115" s="26">
        <v>563220000</v>
      </c>
      <c r="L115" s="26">
        <v>49472544.159999996</v>
      </c>
      <c r="M115" s="26"/>
      <c r="N115" s="26"/>
      <c r="O115" s="18"/>
      <c r="P115" s="18"/>
      <c r="Q115" s="18"/>
      <c r="R115" s="18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55"/>
    </row>
    <row r="116" spans="2:49" s="24" customFormat="1" ht="12" customHeight="1" outlineLevel="2" x14ac:dyDescent="0.2">
      <c r="B116" s="21"/>
      <c r="C116" s="22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8"/>
      <c r="P116" s="18"/>
      <c r="Q116" s="18"/>
      <c r="R116" s="18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55"/>
    </row>
    <row r="117" spans="2:49" s="24" customFormat="1" ht="12" customHeight="1" outlineLevel="2" x14ac:dyDescent="0.2">
      <c r="B117" s="21"/>
      <c r="C117" s="22" t="s">
        <v>55</v>
      </c>
      <c r="D117" s="25"/>
      <c r="E117" s="17">
        <f t="shared" ref="E117:G117" si="18">+SUM(E118:E120)</f>
        <v>0</v>
      </c>
      <c r="F117" s="17">
        <f t="shared" si="18"/>
        <v>0</v>
      </c>
      <c r="G117" s="17">
        <f t="shared" si="18"/>
        <v>10580659.405923652</v>
      </c>
      <c r="H117" s="17">
        <f t="shared" ref="H117:N117" si="19">+SUM(H118:H120)</f>
        <v>8480338.2692728303</v>
      </c>
      <c r="I117" s="17">
        <f t="shared" si="19"/>
        <v>12357437.652815418</v>
      </c>
      <c r="J117" s="17">
        <f t="shared" si="19"/>
        <v>7893471.4164993661</v>
      </c>
      <c r="K117" s="17">
        <f t="shared" si="19"/>
        <v>16437879.376418423</v>
      </c>
      <c r="L117" s="17">
        <f t="shared" si="19"/>
        <v>9042525.5600000005</v>
      </c>
      <c r="M117" s="17">
        <f>+SUM(M118:M120)</f>
        <v>26875715.34</v>
      </c>
      <c r="N117" s="17">
        <f t="shared" si="19"/>
        <v>10659686.408000002</v>
      </c>
      <c r="O117" s="18">
        <f t="shared" ref="O117:R117" si="20">+SUM(O118:O120)</f>
        <v>29873525.919999994</v>
      </c>
      <c r="P117" s="18">
        <f t="shared" si="20"/>
        <v>8273889.9040000001</v>
      </c>
      <c r="Q117" s="18">
        <f t="shared" si="20"/>
        <v>57801843.160000004</v>
      </c>
      <c r="R117" s="18">
        <f t="shared" si="20"/>
        <v>7954992.2139999811</v>
      </c>
      <c r="S117" s="47">
        <v>47592873.890000001</v>
      </c>
      <c r="T117" s="47">
        <v>5129340.021799989</v>
      </c>
      <c r="U117" s="47">
        <v>63005497.389999993</v>
      </c>
      <c r="V117" s="47">
        <v>14013330.630619997</v>
      </c>
      <c r="W117" s="47">
        <v>98985359.180000007</v>
      </c>
      <c r="X117" s="47">
        <v>20830412.57</v>
      </c>
      <c r="Y117" s="47">
        <v>65668590.790000007</v>
      </c>
      <c r="Z117" s="47">
        <v>13262310.120000001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55"/>
    </row>
    <row r="118" spans="2:49" s="24" customFormat="1" ht="12" customHeight="1" outlineLevel="2" x14ac:dyDescent="0.2">
      <c r="B118" s="21"/>
      <c r="C118" s="22"/>
      <c r="D118" s="25" t="s">
        <v>74</v>
      </c>
      <c r="E118" s="26">
        <v>0</v>
      </c>
      <c r="F118" s="26">
        <v>0</v>
      </c>
      <c r="G118" s="26">
        <v>9279470.8487098068</v>
      </c>
      <c r="H118" s="26">
        <v>7400207.85857426</v>
      </c>
      <c r="I118" s="26">
        <v>11269978.18</v>
      </c>
      <c r="J118" s="26">
        <v>7024772.4331999999</v>
      </c>
      <c r="K118" s="26">
        <v>14991420.116434671</v>
      </c>
      <c r="L118" s="26">
        <v>7184124.3799999999</v>
      </c>
      <c r="M118" s="26">
        <v>24510896.869999997</v>
      </c>
      <c r="N118" s="26">
        <v>7842764.2880000016</v>
      </c>
      <c r="O118" s="20">
        <v>27245060.789999995</v>
      </c>
      <c r="P118" s="20">
        <v>6257688.2439999999</v>
      </c>
      <c r="Q118" s="20">
        <v>52716300.790000007</v>
      </c>
      <c r="R118" s="20">
        <v>7027532.9179999866</v>
      </c>
      <c r="S118" s="48">
        <v>30063447</v>
      </c>
      <c r="T118" s="48">
        <v>1300612.1139999889</v>
      </c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55"/>
    </row>
    <row r="119" spans="2:49" s="13" customFormat="1" ht="12.75" customHeight="1" x14ac:dyDescent="0.2">
      <c r="B119" s="21"/>
      <c r="C119" s="22"/>
      <c r="D119" s="25" t="s">
        <v>75</v>
      </c>
      <c r="E119" s="26">
        <v>0</v>
      </c>
      <c r="F119" s="26">
        <v>0</v>
      </c>
      <c r="G119" s="26">
        <v>932052.46756480832</v>
      </c>
      <c r="H119" s="26">
        <v>775555.56034760247</v>
      </c>
      <c r="I119" s="26">
        <v>779013.04281541868</v>
      </c>
      <c r="J119" s="26">
        <v>565596.69703892583</v>
      </c>
      <c r="K119" s="26">
        <v>1036246.1277222385</v>
      </c>
      <c r="L119" s="26">
        <v>1331576.52</v>
      </c>
      <c r="M119" s="26">
        <v>1694257.28</v>
      </c>
      <c r="N119" s="26">
        <v>1546261.2</v>
      </c>
      <c r="O119" s="20">
        <v>1883249.8</v>
      </c>
      <c r="P119" s="20">
        <v>1431396.3</v>
      </c>
      <c r="Q119" s="20">
        <v>3643913.36</v>
      </c>
      <c r="R119" s="20">
        <v>685595.59600000002</v>
      </c>
      <c r="S119" s="48">
        <v>2078083.17</v>
      </c>
      <c r="T119" s="48">
        <v>119026.90360000005</v>
      </c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55"/>
    </row>
    <row r="120" spans="2:49" s="13" customFormat="1" ht="12.75" customHeight="1" x14ac:dyDescent="0.2">
      <c r="B120" s="27"/>
      <c r="C120" s="22"/>
      <c r="D120" s="25" t="s">
        <v>76</v>
      </c>
      <c r="E120" s="20">
        <v>0</v>
      </c>
      <c r="F120" s="20">
        <v>0</v>
      </c>
      <c r="G120" s="26">
        <v>369136.08964903618</v>
      </c>
      <c r="H120" s="26">
        <v>304574.85035096772</v>
      </c>
      <c r="I120" s="26">
        <v>308446.43</v>
      </c>
      <c r="J120" s="26">
        <v>303102.28626044031</v>
      </c>
      <c r="K120" s="26">
        <v>410213.13226151292</v>
      </c>
      <c r="L120" s="26">
        <v>526824.66</v>
      </c>
      <c r="M120" s="26">
        <v>670561.18999999994</v>
      </c>
      <c r="N120" s="26">
        <v>1270660.92</v>
      </c>
      <c r="O120" s="20">
        <v>745215.33</v>
      </c>
      <c r="P120" s="20">
        <v>584805.36</v>
      </c>
      <c r="Q120" s="20">
        <v>1441629.0100000002</v>
      </c>
      <c r="R120" s="20">
        <v>241863.69999999425</v>
      </c>
      <c r="S120" s="48">
        <v>822019.61</v>
      </c>
      <c r="T120" s="48">
        <v>22980.43</v>
      </c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55"/>
    </row>
    <row r="121" spans="2:49" s="13" customFormat="1" ht="12.75" customHeight="1" x14ac:dyDescent="0.2">
      <c r="B121" s="27"/>
      <c r="C121" s="22"/>
      <c r="D121" s="25" t="s">
        <v>85</v>
      </c>
      <c r="E121" s="20"/>
      <c r="F121" s="20"/>
      <c r="G121" s="26"/>
      <c r="H121" s="26"/>
      <c r="I121" s="26"/>
      <c r="J121" s="26"/>
      <c r="K121" s="26"/>
      <c r="L121" s="26"/>
      <c r="M121" s="26"/>
      <c r="N121" s="26"/>
      <c r="O121" s="20"/>
      <c r="P121" s="20"/>
      <c r="Q121" s="20"/>
      <c r="R121" s="20"/>
      <c r="S121" s="48">
        <v>14629324.109999999</v>
      </c>
      <c r="T121" s="48">
        <v>3686720.5742000001</v>
      </c>
      <c r="U121" s="48">
        <v>63005497.389999993</v>
      </c>
      <c r="V121" s="48">
        <v>14013330.630619997</v>
      </c>
      <c r="W121" s="48">
        <v>98985359.180000007</v>
      </c>
      <c r="X121" s="48">
        <v>20830412.57</v>
      </c>
      <c r="Y121" s="48">
        <v>65668590.790000007</v>
      </c>
      <c r="Z121" s="48">
        <v>13262310.120000001</v>
      </c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55"/>
    </row>
    <row r="122" spans="2:49" s="13" customFormat="1" ht="12" customHeight="1" x14ac:dyDescent="0.2">
      <c r="B122" s="27"/>
      <c r="C122" s="22"/>
      <c r="D122" s="25"/>
      <c r="E122" s="20"/>
      <c r="F122" s="20"/>
      <c r="G122" s="20"/>
      <c r="H122" s="20"/>
      <c r="I122" s="20"/>
      <c r="J122" s="20"/>
      <c r="K122" s="36"/>
      <c r="L122" s="36"/>
      <c r="M122" s="36"/>
      <c r="N122" s="36"/>
      <c r="O122" s="20"/>
      <c r="P122" s="20"/>
      <c r="Q122" s="20"/>
      <c r="R122" s="20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55"/>
    </row>
    <row r="123" spans="2:49" s="24" customFormat="1" ht="12" customHeight="1" x14ac:dyDescent="0.2">
      <c r="B123" s="28" t="s">
        <v>54</v>
      </c>
      <c r="C123" s="15"/>
      <c r="D123" s="16"/>
      <c r="E123" s="17">
        <f t="shared" ref="E123:AV123" si="21">+E59+E9</f>
        <v>995123556.32584357</v>
      </c>
      <c r="F123" s="18">
        <f t="shared" si="21"/>
        <v>280027065.95339358</v>
      </c>
      <c r="G123" s="17">
        <f t="shared" si="21"/>
        <v>414254401.49382007</v>
      </c>
      <c r="H123" s="18">
        <f t="shared" si="21"/>
        <v>470478501.35209787</v>
      </c>
      <c r="I123" s="17">
        <f t="shared" si="21"/>
        <v>494177864.54048312</v>
      </c>
      <c r="J123" s="18">
        <f t="shared" si="21"/>
        <v>498833626.47063828</v>
      </c>
      <c r="K123" s="18">
        <f t="shared" si="21"/>
        <v>1696965727.634438</v>
      </c>
      <c r="L123" s="18">
        <f t="shared" si="21"/>
        <v>663357306.43196809</v>
      </c>
      <c r="M123" s="18">
        <f t="shared" si="21"/>
        <v>1123470917.6203055</v>
      </c>
      <c r="N123" s="18">
        <f t="shared" si="21"/>
        <v>1133843605.6003501</v>
      </c>
      <c r="O123" s="18">
        <f t="shared" si="21"/>
        <v>1194062155.7311513</v>
      </c>
      <c r="P123" s="18">
        <f t="shared" si="21"/>
        <v>1189516820.2940626</v>
      </c>
      <c r="Q123" s="18">
        <f t="shared" si="21"/>
        <v>1337158642.1179597</v>
      </c>
      <c r="R123" s="18">
        <f t="shared" si="21"/>
        <v>2165399585.1900697</v>
      </c>
      <c r="S123" s="18">
        <f t="shared" si="21"/>
        <v>8257321015.5591583</v>
      </c>
      <c r="T123" s="18">
        <f t="shared" si="21"/>
        <v>2667953826.1232052</v>
      </c>
      <c r="U123" s="18">
        <f t="shared" si="21"/>
        <v>1515325084.76121</v>
      </c>
      <c r="V123" s="18">
        <f t="shared" si="21"/>
        <v>5642029226.4168329</v>
      </c>
      <c r="W123" s="18">
        <f t="shared" si="21"/>
        <v>5519049545.7428493</v>
      </c>
      <c r="X123" s="18">
        <f t="shared" si="21"/>
        <v>10095613241.689342</v>
      </c>
      <c r="Y123" s="18">
        <f t="shared" si="21"/>
        <v>11927061751.364532</v>
      </c>
      <c r="Z123" s="18">
        <f t="shared" si="21"/>
        <v>11436847903.864538</v>
      </c>
      <c r="AA123" s="18">
        <f t="shared" si="21"/>
        <v>1462329914.1637998</v>
      </c>
      <c r="AB123" s="18">
        <f t="shared" si="21"/>
        <v>930658102.70954812</v>
      </c>
      <c r="AC123" s="18">
        <f t="shared" si="21"/>
        <v>437256374.03920007</v>
      </c>
      <c r="AD123" s="18">
        <f t="shared" si="21"/>
        <v>1599417821.7359686</v>
      </c>
      <c r="AE123" s="18">
        <f t="shared" si="21"/>
        <v>5100362317.1500006</v>
      </c>
      <c r="AF123" s="18">
        <f t="shared" si="21"/>
        <v>478510329.7841593</v>
      </c>
      <c r="AG123" s="18">
        <f t="shared" si="21"/>
        <v>1272348880.1106</v>
      </c>
      <c r="AH123" s="18">
        <f t="shared" si="21"/>
        <v>1031960149.6152775</v>
      </c>
      <c r="AI123" s="18">
        <f t="shared" si="21"/>
        <v>1281244427.5507493</v>
      </c>
      <c r="AJ123" s="18">
        <f t="shared" si="21"/>
        <v>1330318093.4689336</v>
      </c>
      <c r="AK123" s="18">
        <f t="shared" si="21"/>
        <v>14924406410.311317</v>
      </c>
      <c r="AL123" s="18">
        <f t="shared" si="21"/>
        <v>3631182042.6877003</v>
      </c>
      <c r="AM123" s="18">
        <f t="shared" si="21"/>
        <v>97974020.617251903</v>
      </c>
      <c r="AN123" s="18">
        <f t="shared" si="21"/>
        <v>444462201.77640003</v>
      </c>
      <c r="AO123" s="18">
        <f t="shared" si="21"/>
        <v>515548816.11688507</v>
      </c>
      <c r="AP123" s="18">
        <f t="shared" si="21"/>
        <v>1188894250.51</v>
      </c>
      <c r="AQ123" s="18">
        <f t="shared" si="21"/>
        <v>1157490434.7924733</v>
      </c>
      <c r="AR123" s="18">
        <f t="shared" si="21"/>
        <v>1079506161.2334001</v>
      </c>
      <c r="AS123" s="18">
        <f t="shared" si="21"/>
        <v>77786032.631686404</v>
      </c>
      <c r="AT123" s="18">
        <f t="shared" si="21"/>
        <v>376880148.07894319</v>
      </c>
      <c r="AU123" s="18">
        <f t="shared" si="21"/>
        <v>403153596.49959999</v>
      </c>
      <c r="AV123" s="18">
        <f t="shared" si="21"/>
        <v>8972877704.92239</v>
      </c>
      <c r="AW123" s="55"/>
    </row>
    <row r="124" spans="2:49" ht="12" customHeight="1" thickBot="1" x14ac:dyDescent="0.25">
      <c r="B124" s="29"/>
      <c r="C124" s="30"/>
      <c r="D124" s="31"/>
      <c r="E124" s="32"/>
      <c r="F124" s="32"/>
      <c r="G124" s="32"/>
      <c r="H124" s="32"/>
      <c r="I124" s="32"/>
      <c r="J124" s="32"/>
      <c r="K124" s="38"/>
      <c r="L124" s="38"/>
      <c r="M124" s="38"/>
      <c r="N124" s="38"/>
      <c r="O124" s="42"/>
      <c r="P124" s="42"/>
      <c r="Q124" s="42"/>
      <c r="R124" s="42"/>
      <c r="S124" s="49"/>
      <c r="T124" s="49"/>
      <c r="U124" s="49"/>
      <c r="V124" s="49"/>
      <c r="W124" s="49"/>
      <c r="X124" s="49"/>
      <c r="Y124" s="49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</row>
    <row r="126" spans="2:49" x14ac:dyDescent="0.2">
      <c r="C126" s="34" t="s">
        <v>59</v>
      </c>
      <c r="Q126" s="45"/>
      <c r="S126" s="45"/>
      <c r="U126" s="50"/>
      <c r="W126" s="50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</row>
    <row r="127" spans="2:49" x14ac:dyDescent="0.2">
      <c r="D127" s="39" t="s">
        <v>131</v>
      </c>
      <c r="I127" s="35"/>
      <c r="J127" s="35"/>
      <c r="Q127" s="45"/>
      <c r="R127" s="45"/>
      <c r="S127" s="45"/>
      <c r="T127" s="45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</row>
  </sheetData>
  <mergeCells count="13">
    <mergeCell ref="Y6:Z6"/>
    <mergeCell ref="AA6:AV6"/>
    <mergeCell ref="W6:X6"/>
    <mergeCell ref="U6:V6"/>
    <mergeCell ref="S6:T6"/>
    <mergeCell ref="B7:D7"/>
    <mergeCell ref="Q6:R6"/>
    <mergeCell ref="E6:F6"/>
    <mergeCell ref="O6:P6"/>
    <mergeCell ref="M6:N6"/>
    <mergeCell ref="K6:L6"/>
    <mergeCell ref="I6:J6"/>
    <mergeCell ref="G6:H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17:J117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2021-11-18T16:17:16Z</dcterms:modified>
</cp:coreProperties>
</file>