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00-AREA FISCAL\1-LRF\0_PÁGINA WEB FINANZAS\Anexo II\"/>
    </mc:Choice>
  </mc:AlternateContent>
  <bookViews>
    <workbookView xWindow="0" yWindow="0" windowWidth="20490" windowHeight="7755" tabRatio="857"/>
  </bookViews>
  <sheets>
    <sheet name="AG+ACIF Anexo II" sheetId="28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'AG+ACIF Anexo II'!$B$6:$J$106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D" localSheetId="0">#REF!</definedName>
    <definedName name="D">#REF!</definedName>
    <definedName name="E" localSheetId="0">#REF!</definedName>
    <definedName name="E">#REF!</definedName>
    <definedName name="FRB" localSheetId="0">#REF!</definedName>
    <definedName name="FRB">#REF!</definedName>
    <definedName name="G" localSheetId="0">#REF!</definedName>
    <definedName name="G">#REF!</definedName>
    <definedName name="H" localSheetId="0">#REF!</definedName>
    <definedName name="H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T" localSheetId="0">#REF!</definedName>
    <definedName name="T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G39" i="28" l="1"/>
  <c r="E11" i="28" l="1"/>
  <c r="G88" i="28" l="1"/>
  <c r="G85" i="28"/>
  <c r="G81" i="28"/>
  <c r="G72" i="28"/>
  <c r="G58" i="28"/>
  <c r="G11" i="28"/>
  <c r="G64" i="28" l="1"/>
  <c r="G53" i="28"/>
  <c r="G8" i="28"/>
  <c r="G61" i="28"/>
  <c r="G49" i="28"/>
  <c r="G90" i="28"/>
  <c r="G76" i="28"/>
  <c r="G75" i="28" s="1"/>
  <c r="G84" i="28"/>
  <c r="G60" i="28" l="1"/>
  <c r="G38" i="28"/>
  <c r="G7" i="28"/>
  <c r="G83" i="28"/>
  <c r="G96" i="28" l="1"/>
  <c r="E90" i="28" l="1"/>
  <c r="J85" i="28"/>
  <c r="I85" i="28"/>
  <c r="H85" i="28"/>
  <c r="E85" i="28"/>
  <c r="J64" i="28"/>
  <c r="I64" i="28"/>
  <c r="H64" i="28"/>
  <c r="E64" i="28"/>
  <c r="E61" i="28"/>
  <c r="J53" i="28"/>
  <c r="I53" i="28"/>
  <c r="H53" i="28"/>
  <c r="E53" i="28"/>
  <c r="J11" i="28"/>
  <c r="I11" i="28"/>
  <c r="H11" i="28"/>
  <c r="E60" i="28" l="1"/>
  <c r="E39" i="28"/>
  <c r="E49" i="28"/>
  <c r="H90" i="28"/>
  <c r="I90" i="28"/>
  <c r="J90" i="28"/>
  <c r="H72" i="28"/>
  <c r="E72" i="28"/>
  <c r="I72" i="28"/>
  <c r="J72" i="28"/>
  <c r="E8" i="28"/>
  <c r="H8" i="28"/>
  <c r="I8" i="28"/>
  <c r="J8" i="28"/>
  <c r="I49" i="28"/>
  <c r="J88" i="28" l="1"/>
  <c r="I88" i="28"/>
  <c r="H88" i="28"/>
  <c r="E88" i="28"/>
  <c r="E84" i="28" s="1"/>
  <c r="E83" i="28" s="1"/>
  <c r="J58" i="28"/>
  <c r="I58" i="28"/>
  <c r="H58" i="28"/>
  <c r="E58" i="28"/>
  <c r="E81" i="28"/>
  <c r="H81" i="28"/>
  <c r="I81" i="28"/>
  <c r="J81" i="28"/>
  <c r="J84" i="28" l="1"/>
  <c r="J83" i="28" s="1"/>
  <c r="H84" i="28"/>
  <c r="H83" i="28" s="1"/>
  <c r="J76" i="28"/>
  <c r="J75" i="28" s="1"/>
  <c r="H76" i="28"/>
  <c r="H75" i="28" s="1"/>
  <c r="J61" i="28"/>
  <c r="J60" i="28" s="1"/>
  <c r="H61" i="28"/>
  <c r="H60" i="28" s="1"/>
  <c r="I39" i="28"/>
  <c r="E7" i="28"/>
  <c r="I76" i="28"/>
  <c r="I75" i="28" s="1"/>
  <c r="E76" i="28"/>
  <c r="E75" i="28" s="1"/>
  <c r="I61" i="28"/>
  <c r="I60" i="28" s="1"/>
  <c r="J49" i="28"/>
  <c r="H49" i="28"/>
  <c r="J39" i="28"/>
  <c r="H39" i="28"/>
  <c r="I84" i="28"/>
  <c r="I83" i="28" s="1"/>
  <c r="I7" i="28" l="1"/>
  <c r="J38" i="28"/>
  <c r="I38" i="28"/>
  <c r="J7" i="28"/>
  <c r="H7" i="28"/>
  <c r="H38" i="28"/>
  <c r="E38" i="28"/>
  <c r="E96" i="28" l="1"/>
  <c r="J96" i="28"/>
  <c r="I96" i="28"/>
  <c r="H96" i="28"/>
</calcChain>
</file>

<file path=xl/sharedStrings.xml><?xml version="1.0" encoding="utf-8"?>
<sst xmlns="http://schemas.openxmlformats.org/spreadsheetml/2006/main" count="183" uniqueCount="111">
  <si>
    <t>ANEXO II, ARTÍCULO 7° DE LA REGLAMENTACIÓN</t>
  </si>
  <si>
    <t>* EN MILES DE PESOS CORRIENTES</t>
  </si>
  <si>
    <t>PRESTAMISTA</t>
  </si>
  <si>
    <t>INTERESES</t>
  </si>
  <si>
    <t>GASTOS Y COMISIONES</t>
  </si>
  <si>
    <t>GOBIERNO NACIONAL</t>
  </si>
  <si>
    <t>TESORO NACIONAL</t>
  </si>
  <si>
    <t>$</t>
  </si>
  <si>
    <t xml:space="preserve">BID 392/OC-AR - Secret. Rec. Hídricos Nac. </t>
  </si>
  <si>
    <t>BID 857/OC - ENHOSA SAMPACHO</t>
  </si>
  <si>
    <t>BID 857/OC - ENHOSA SAN FRANCISCO - MORTEROS</t>
  </si>
  <si>
    <t>BID 857/OC - ENHOSA SANTA CATALINA</t>
  </si>
  <si>
    <t>BID 1193/OC-AR (PROAPS)</t>
  </si>
  <si>
    <t xml:space="preserve">BID - Ley Nº 7940 </t>
  </si>
  <si>
    <t>BID 940 y 1134 OC/AR -PROMEBA</t>
  </si>
  <si>
    <t>PROVEEDORES Y CONTRATISTAS</t>
  </si>
  <si>
    <t>ICO Ley 8388 - Dtos. 1615/94 -1182/95 (FOCOEX)</t>
  </si>
  <si>
    <t>ICO Ley 8374 - Dtos. 2133/94 -1181/95 (DRAGADOS)</t>
  </si>
  <si>
    <t xml:space="preserve">Banco Central Hispanoamericano - BCH </t>
  </si>
  <si>
    <t>BCH Ley 8388 - Dtos. 1615/94 -1182/95 (FOCOEX)</t>
  </si>
  <si>
    <t>BCH Ley 8374 - Dtos. 2133/94 -1181/95 (DRAGADOS)</t>
  </si>
  <si>
    <t>PRESTAMOS DIRECTOS CON ORGANISMOS INTERNACIONALES</t>
  </si>
  <si>
    <t>BID 1287/OC-AR</t>
  </si>
  <si>
    <t>BID 1765</t>
  </si>
  <si>
    <t>DEUDA CONSOLIDADA</t>
  </si>
  <si>
    <t>Ley 9078 - TICOP</t>
  </si>
  <si>
    <t>CECOR</t>
  </si>
  <si>
    <t>OTROS</t>
  </si>
  <si>
    <t>PESOS</t>
  </si>
  <si>
    <t>DEUDA FLOTANTE</t>
  </si>
  <si>
    <t>PERSONAL</t>
  </si>
  <si>
    <t>TRANSFERENCIAS</t>
  </si>
  <si>
    <t>Pagarés de Vivienda</t>
  </si>
  <si>
    <t>(1) Corresponde a la Administración General y ACIF.</t>
  </si>
  <si>
    <t>BIRF 7425- PROSAP</t>
  </si>
  <si>
    <t>FIDA 713-AR PRODEAR</t>
  </si>
  <si>
    <t>Prosap BIRF 7597-Mej. C. Lechera</t>
  </si>
  <si>
    <t>U$S</t>
  </si>
  <si>
    <t>FFFIR - X-0030-13</t>
  </si>
  <si>
    <t>FFFIR - X-0031-13</t>
  </si>
  <si>
    <t>FFFIR - X-0022-08 A</t>
  </si>
  <si>
    <t>FFFIR - X-0019-08 A</t>
  </si>
  <si>
    <t>FFFIR - X-0032-13</t>
  </si>
  <si>
    <t>FFFIR - X-0029-13</t>
  </si>
  <si>
    <t>FFFIR - X-0036-13</t>
  </si>
  <si>
    <t>FFFIR - X-0038-14</t>
  </si>
  <si>
    <t>BIRF 7833</t>
  </si>
  <si>
    <t>AMORTIZACIÓN</t>
  </si>
  <si>
    <t>TÍTULOS PÚBLICOS PROVINCIALES</t>
  </si>
  <si>
    <t>TÍTULOS PÚBLICOS LOCALES</t>
  </si>
  <si>
    <t xml:space="preserve">   -Bonos Colocación Voluntaria</t>
  </si>
  <si>
    <t xml:space="preserve">   -Bonos Colocación No Voluntaria</t>
  </si>
  <si>
    <t>TÍTULOS PÚBLICOS INTERNACIONALES (LEY EXTRANJERA)</t>
  </si>
  <si>
    <t>GARANTÍA Y/O AVALES</t>
  </si>
  <si>
    <t xml:space="preserve">STOCK DE DEUDA DE LA ADMINISTRACIÓN PÚBLICA NO FINANCIERA PROVINCIAL </t>
  </si>
  <si>
    <t>Instituto de Crédito Oficial de España - ICO</t>
  </si>
  <si>
    <t>TOTAL DE DEUDA PÚBLICA PROVINCIAL</t>
  </si>
  <si>
    <t>FINANCIAMIENTO POR CONVENIOS BILATERALES INTERNACIONALES</t>
  </si>
  <si>
    <t>FINANCIAMIENTO DE ORGANISMOS INTERNACIONALES DE CREDITO</t>
  </si>
  <si>
    <t>OTROS FONDOS FIDUCIARIOS</t>
  </si>
  <si>
    <t>BID</t>
  </si>
  <si>
    <t xml:space="preserve">BIRF                                </t>
  </si>
  <si>
    <t>ENTIDADES BANCARIAS Y FINANCIERAS REGIDAS POR B.C.R.A.</t>
  </si>
  <si>
    <t>Programa Federal de Desendeudamiento</t>
  </si>
  <si>
    <t>CAF - Canal Los Molinos Córdoba</t>
  </si>
  <si>
    <t>(3) Tanto los montos como los Servicios de la Deuda están expresados en $ (pesos).</t>
  </si>
  <si>
    <t>Convenio Reprogramación PFD</t>
  </si>
  <si>
    <t>Título Internacional al 7,125% con vencimiento 2021</t>
  </si>
  <si>
    <t>Título al 7,125% con vencimiento 2026</t>
  </si>
  <si>
    <t>Título Internacional al 7,45% con vencimiento 2024</t>
  </si>
  <si>
    <t>Título Internacional al 7,125% con vencimiento 2027</t>
  </si>
  <si>
    <t>Préstamo IFC</t>
  </si>
  <si>
    <t>Carta de Crédito MOTOROLA</t>
  </si>
  <si>
    <t>Préstamo IFC - Etapa II</t>
  </si>
  <si>
    <t>Préstamo FFDP</t>
  </si>
  <si>
    <t>FFFIR - X-0039-18</t>
  </si>
  <si>
    <t>FFFIR - X-0040-18</t>
  </si>
  <si>
    <t>FFFIR - X-0041-18</t>
  </si>
  <si>
    <t>FFFIR-  X-0042-18</t>
  </si>
  <si>
    <t>FFFIR - X-0043-18</t>
  </si>
  <si>
    <t>EUR</t>
  </si>
  <si>
    <t>FONDAGRO</t>
  </si>
  <si>
    <t>BBVA - HOSPITALES</t>
  </si>
  <si>
    <t>DEUTSCHE BANK - HOSPITAL SUROESTE</t>
  </si>
  <si>
    <t>DEUTSCHE BANK - ESCUELAS PROA</t>
  </si>
  <si>
    <t>FFFIR - X-0044-19</t>
  </si>
  <si>
    <t>VENCIMIENTO FINAL</t>
  </si>
  <si>
    <t>USO DEL CRÉDITO</t>
  </si>
  <si>
    <t>SERVICIOS ACUMULADOS</t>
  </si>
  <si>
    <t>MONEDA ORIGINAL</t>
  </si>
  <si>
    <t>FFFIR - X-0045-19</t>
  </si>
  <si>
    <t>FFFIR - X-0046-19</t>
  </si>
  <si>
    <t>FFFIR - X-0047-19</t>
  </si>
  <si>
    <t>FFFIR - X-0048-19</t>
  </si>
  <si>
    <t>FFFIR - X-0050-19</t>
  </si>
  <si>
    <t>OFID</t>
  </si>
  <si>
    <t>2022 2024</t>
  </si>
  <si>
    <t>Préstamo FFDP - Programa Emergencia Financiera Provincial</t>
  </si>
  <si>
    <t>Crédito ARSET I 0072</t>
  </si>
  <si>
    <t>BID 4312</t>
  </si>
  <si>
    <t>DEUTSCHE BANK - MATERNIDAD</t>
  </si>
  <si>
    <t>FONDO KUWAITI - Plan Acueductos Córdoba</t>
  </si>
  <si>
    <t>Título Proveedores</t>
  </si>
  <si>
    <t>FFFIR - X-0020-08 Morrison</t>
  </si>
  <si>
    <t>FFFIR - X-0026-08 A</t>
  </si>
  <si>
    <t>FFFIR - X-0033-13 S.Javier</t>
  </si>
  <si>
    <t>Etapa NOVIEMBRE 2020</t>
  </si>
  <si>
    <t>STOCK DE DEUDA AL 30-11-2020</t>
  </si>
  <si>
    <t>(2) Los servicios de la deuda corresponden al período de Enero - Noviembre 2020</t>
  </si>
  <si>
    <t>(4) El tipo de cambio utilizado para la conversión de deuda en moneda de origen extranjera a pesos corrientes es el correspondiente al cambio vendedor del Banco Nación del último día hábil del mes 30/11/2020 USD:$81,31</t>
  </si>
  <si>
    <t>EUR:$97,3118 KWD:$265,52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</si>
</sst>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 * #,##0.00_ ;_ * \-#,##0.00_ ;_ * &quot;-&quot;??_ ;_ @_ "/>
    <numFmt numFmtId="165" formatCode="_-* #,##0\ _P_t_a_-;\-* #,##0\ _P_t_a_-;_-* &quot;-&quot;\ _P_t_a_-;_-@_-"/>
    <numFmt numFmtId="166" formatCode="_-* #,##0.00\ _P_t_a_-;\-* #,##0.00\ _P_t_a_-;_-* &quot;-&quot;??\ _P_t_a_-;_-@_-"/>
    <numFmt numFmtId="167" formatCode="_ [$€-2]\ * #,##0.00_ ;_ [$€-2]\ * \-#,##0.00_ ;_ [$€-2]\ * &quot;-&quot;??_ "/>
    <numFmt numFmtId="168" formatCode="#.##0,"/>
    <numFmt numFmtId="169" formatCode="#.##000"/>
    <numFmt numFmtId="170" formatCode="&quot;$&quot;#,#00"/>
    <numFmt numFmtId="171" formatCode="#,#00"/>
    <numFmt numFmtId="172" formatCode="%#,#00"/>
    <numFmt numFmtId="173" formatCode="#,"/>
    <numFmt numFmtId="174" formatCode="m\o\n\th\ d\,\ yyyy"/>
    <numFmt numFmtId="175" formatCode="_-* #,##0\ _P_t_a_-;\-* #,##0\ _P_t_a_-;_-* &quot;-&quot;??\ _P_t_a_-;_-@_-"/>
    <numFmt numFmtId="176" formatCode="0.0000%"/>
  </numFmts>
  <fonts count="15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 "/>
    </font>
    <font>
      <b/>
      <sz val="10"/>
      <name val="Arial "/>
    </font>
    <font>
      <sz val="10"/>
      <color indexed="10"/>
      <name val="Arial "/>
    </font>
    <font>
      <b/>
      <sz val="10"/>
      <color indexed="10"/>
      <name val="Arial "/>
    </font>
    <font>
      <sz val="10"/>
      <color indexed="9"/>
      <name val="Arial "/>
    </font>
    <font>
      <sz val="10"/>
      <color indexed="8"/>
      <name val="Arial "/>
    </font>
    <font>
      <sz val="10"/>
      <color indexed="10"/>
      <name val="Arial "/>
    </font>
    <font>
      <sz val="10"/>
      <color indexed="62"/>
      <name val="Arial "/>
    </font>
    <font>
      <b/>
      <i/>
      <sz val="10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169" fontId="2" fillId="0" borderId="0">
      <protection locked="0"/>
    </xf>
    <xf numFmtId="170" fontId="2" fillId="0" borderId="0">
      <protection locked="0"/>
    </xf>
    <xf numFmtId="174" fontId="2" fillId="0" borderId="0">
      <protection locked="0"/>
    </xf>
    <xf numFmtId="167" fontId="1" fillId="0" borderId="0" applyFont="0" applyFill="0" applyBorder="0" applyAlignment="0" applyProtection="0"/>
    <xf numFmtId="168" fontId="2" fillId="0" borderId="0">
      <protection locked="0"/>
    </xf>
    <xf numFmtId="168" fontId="2" fillId="0" borderId="0">
      <protection locked="0"/>
    </xf>
    <xf numFmtId="168" fontId="3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3" fillId="0" borderId="0">
      <protection locked="0"/>
    </xf>
    <xf numFmtId="171" fontId="2" fillId="0" borderId="0">
      <protection locked="0"/>
    </xf>
    <xf numFmtId="173" fontId="4" fillId="0" borderId="0">
      <protection locked="0"/>
    </xf>
    <xf numFmtId="173" fontId="4" fillId="0" borderId="0">
      <protection locked="0"/>
    </xf>
    <xf numFmtId="0" fontId="5" fillId="0" borderId="0">
      <protection locked="0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" fillId="0" borderId="0">
      <protection locked="0"/>
    </xf>
    <xf numFmtId="9" fontId="1" fillId="0" borderId="0" applyFont="0" applyFill="0" applyBorder="0" applyAlignment="0" applyProtection="0"/>
    <xf numFmtId="173" fontId="2" fillId="0" borderId="1">
      <protection locked="0"/>
    </xf>
  </cellStyleXfs>
  <cellXfs count="96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left"/>
    </xf>
    <xf numFmtId="175" fontId="6" fillId="2" borderId="0" xfId="16" applyNumberFormat="1" applyFont="1" applyFill="1" applyAlignment="1">
      <alignment horizontal="left"/>
    </xf>
    <xf numFmtId="166" fontId="6" fillId="2" borderId="0" xfId="16" applyFont="1" applyFill="1"/>
    <xf numFmtId="176" fontId="6" fillId="2" borderId="0" xfId="19" applyNumberFormat="1" applyFont="1" applyFill="1"/>
    <xf numFmtId="175" fontId="6" fillId="2" borderId="0" xfId="16" applyNumberFormat="1" applyFont="1" applyFill="1"/>
    <xf numFmtId="3" fontId="7" fillId="2" borderId="12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175" fontId="7" fillId="2" borderId="8" xfId="16" applyNumberFormat="1" applyFont="1" applyFill="1" applyBorder="1" applyAlignment="1">
      <alignment horizontal="center"/>
    </xf>
    <xf numFmtId="0" fontId="6" fillId="2" borderId="6" xfId="0" applyFont="1" applyFill="1" applyBorder="1"/>
    <xf numFmtId="0" fontId="6" fillId="2" borderId="0" xfId="0" applyFont="1" applyFill="1" applyBorder="1"/>
    <xf numFmtId="0" fontId="6" fillId="2" borderId="10" xfId="0" applyFont="1" applyFill="1" applyBorder="1" applyAlignment="1">
      <alignment horizontal="center"/>
    </xf>
    <xf numFmtId="175" fontId="7" fillId="2" borderId="15" xfId="16" applyNumberFormat="1" applyFont="1" applyFill="1" applyBorder="1" applyAlignment="1">
      <alignment horizontal="center"/>
    </xf>
    <xf numFmtId="175" fontId="7" fillId="2" borderId="6" xfId="16" applyNumberFormat="1" applyFont="1" applyFill="1" applyBorder="1" applyAlignment="1">
      <alignment horizontal="center"/>
    </xf>
    <xf numFmtId="175" fontId="7" fillId="2" borderId="10" xfId="16" applyNumberFormat="1" applyFont="1" applyFill="1" applyBorder="1" applyAlignment="1">
      <alignment horizontal="center"/>
    </xf>
    <xf numFmtId="175" fontId="7" fillId="2" borderId="13" xfId="16" applyNumberFormat="1" applyFont="1" applyFill="1" applyBorder="1" applyAlignment="1">
      <alignment horizontal="center"/>
    </xf>
    <xf numFmtId="165" fontId="6" fillId="2" borderId="0" xfId="0" applyNumberFormat="1" applyFont="1" applyFill="1"/>
    <xf numFmtId="0" fontId="6" fillId="2" borderId="15" xfId="0" applyFont="1" applyFill="1" applyBorder="1" applyAlignment="1">
      <alignment horizontal="center"/>
    </xf>
    <xf numFmtId="175" fontId="6" fillId="2" borderId="15" xfId="16" applyNumberFormat="1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 vertical="center" wrapText="1"/>
    </xf>
    <xf numFmtId="175" fontId="6" fillId="2" borderId="0" xfId="16" applyNumberFormat="1" applyFont="1" applyFill="1" applyBorder="1" applyAlignment="1">
      <alignment horizontal="center"/>
    </xf>
    <xf numFmtId="175" fontId="6" fillId="2" borderId="13" xfId="16" applyNumberFormat="1" applyFont="1" applyFill="1" applyBorder="1" applyAlignment="1">
      <alignment horizontal="center"/>
    </xf>
    <xf numFmtId="175" fontId="7" fillId="2" borderId="4" xfId="16" applyNumberFormat="1" applyFont="1" applyFill="1" applyBorder="1" applyAlignment="1">
      <alignment horizontal="center"/>
    </xf>
    <xf numFmtId="175" fontId="7" fillId="2" borderId="3" xfId="16" applyNumberFormat="1" applyFont="1" applyFill="1" applyBorder="1" applyAlignment="1">
      <alignment horizontal="center"/>
    </xf>
    <xf numFmtId="175" fontId="7" fillId="2" borderId="0" xfId="16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vertical="center"/>
    </xf>
    <xf numFmtId="175" fontId="6" fillId="2" borderId="6" xfId="16" applyNumberFormat="1" applyFont="1" applyFill="1" applyBorder="1" applyAlignment="1">
      <alignment horizontal="center"/>
    </xf>
    <xf numFmtId="3" fontId="6" fillId="2" borderId="0" xfId="0" applyNumberFormat="1" applyFont="1" applyFill="1" applyBorder="1"/>
    <xf numFmtId="1" fontId="0" fillId="2" borderId="6" xfId="0" applyNumberForma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175" fontId="6" fillId="2" borderId="11" xfId="16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75" fontId="6" fillId="2" borderId="8" xfId="16" applyNumberFormat="1" applyFont="1" applyFill="1" applyBorder="1" applyAlignment="1">
      <alignment horizontal="center"/>
    </xf>
    <xf numFmtId="175" fontId="6" fillId="2" borderId="2" xfId="16" applyNumberFormat="1" applyFont="1" applyFill="1" applyBorder="1" applyAlignment="1">
      <alignment horizontal="center"/>
    </xf>
    <xf numFmtId="175" fontId="6" fillId="2" borderId="0" xfId="0" applyNumberFormat="1" applyFont="1" applyFill="1"/>
    <xf numFmtId="175" fontId="6" fillId="2" borderId="3" xfId="16" applyNumberFormat="1" applyFont="1" applyFill="1" applyBorder="1" applyAlignment="1">
      <alignment horizontal="center"/>
    </xf>
    <xf numFmtId="0" fontId="7" fillId="2" borderId="5" xfId="0" applyFont="1" applyFill="1" applyBorder="1"/>
    <xf numFmtId="0" fontId="7" fillId="2" borderId="7" xfId="0" applyFont="1" applyFill="1" applyBorder="1"/>
    <xf numFmtId="165" fontId="6" fillId="2" borderId="10" xfId="17" applyFont="1" applyFill="1" applyBorder="1" applyAlignment="1">
      <alignment horizontal="center"/>
    </xf>
    <xf numFmtId="165" fontId="6" fillId="2" borderId="7" xfId="17" applyFont="1" applyFill="1" applyBorder="1" applyAlignment="1">
      <alignment horizontal="center"/>
    </xf>
    <xf numFmtId="165" fontId="6" fillId="2" borderId="12" xfId="17" applyFont="1" applyFill="1" applyBorder="1" applyAlignment="1">
      <alignment horizontal="center"/>
    </xf>
    <xf numFmtId="0" fontId="7" fillId="2" borderId="6" xfId="0" applyFont="1" applyFill="1" applyBorder="1"/>
    <xf numFmtId="0" fontId="7" fillId="2" borderId="0" xfId="0" applyFont="1" applyFill="1" applyBorder="1"/>
    <xf numFmtId="165" fontId="6" fillId="2" borderId="15" xfId="17" applyFont="1" applyFill="1" applyBorder="1" applyAlignment="1">
      <alignment horizontal="center"/>
    </xf>
    <xf numFmtId="165" fontId="6" fillId="2" borderId="0" xfId="17" applyFont="1" applyFill="1" applyBorder="1" applyAlignment="1">
      <alignment horizontal="center"/>
    </xf>
    <xf numFmtId="165" fontId="6" fillId="2" borderId="13" xfId="17" applyFont="1" applyFill="1" applyBorder="1" applyAlignment="1">
      <alignment horizontal="center"/>
    </xf>
    <xf numFmtId="165" fontId="7" fillId="2" borderId="0" xfId="17" applyFont="1" applyFill="1" applyBorder="1" applyAlignment="1">
      <alignment horizontal="center"/>
    </xf>
    <xf numFmtId="0" fontId="7" fillId="2" borderId="9" xfId="0" applyFont="1" applyFill="1" applyBorder="1"/>
    <xf numFmtId="0" fontId="7" fillId="2" borderId="16" xfId="0" applyFont="1" applyFill="1" applyBorder="1"/>
    <xf numFmtId="165" fontId="6" fillId="2" borderId="11" xfId="17" applyFont="1" applyFill="1" applyBorder="1" applyAlignment="1">
      <alignment horizontal="center"/>
    </xf>
    <xf numFmtId="165" fontId="6" fillId="2" borderId="16" xfId="17" applyFont="1" applyFill="1" applyBorder="1" applyAlignment="1">
      <alignment horizontal="center"/>
    </xf>
    <xf numFmtId="165" fontId="6" fillId="2" borderId="14" xfId="17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/>
    <xf numFmtId="0" fontId="13" fillId="2" borderId="0" xfId="0" applyFont="1" applyFill="1" applyAlignment="1">
      <alignment horizontal="right"/>
    </xf>
    <xf numFmtId="164" fontId="13" fillId="2" borderId="0" xfId="0" applyNumberFormat="1" applyFont="1" applyFill="1" applyAlignment="1"/>
    <xf numFmtId="0" fontId="12" fillId="2" borderId="0" xfId="0" applyFont="1" applyFill="1" applyAlignment="1"/>
    <xf numFmtId="165" fontId="12" fillId="2" borderId="0" xfId="0" applyNumberFormat="1" applyFont="1" applyFill="1" applyAlignment="1"/>
    <xf numFmtId="0" fontId="12" fillId="2" borderId="0" xfId="0" applyFont="1" applyFill="1"/>
    <xf numFmtId="175" fontId="12" fillId="2" borderId="0" xfId="16" applyNumberFormat="1" applyFont="1" applyFill="1"/>
    <xf numFmtId="166" fontId="12" fillId="2" borderId="0" xfId="16" applyFont="1" applyFill="1"/>
    <xf numFmtId="165" fontId="12" fillId="2" borderId="0" xfId="0" applyNumberFormat="1" applyFont="1" applyFill="1"/>
    <xf numFmtId="0" fontId="14" fillId="2" borderId="0" xfId="0" applyFont="1" applyFill="1"/>
    <xf numFmtId="3" fontId="12" fillId="2" borderId="0" xfId="0" applyNumberFormat="1" applyFont="1" applyFill="1"/>
    <xf numFmtId="164" fontId="12" fillId="2" borderId="0" xfId="0" applyNumberFormat="1" applyFont="1" applyFill="1"/>
    <xf numFmtId="166" fontId="10" fillId="2" borderId="0" xfId="16" applyFont="1" applyFill="1"/>
    <xf numFmtId="165" fontId="11" fillId="2" borderId="0" xfId="0" applyNumberFormat="1" applyFont="1" applyFill="1"/>
    <xf numFmtId="175" fontId="10" fillId="2" borderId="0" xfId="16" applyNumberFormat="1" applyFont="1" applyFill="1"/>
    <xf numFmtId="0" fontId="10" fillId="2" borderId="0" xfId="0" applyFont="1" applyFill="1"/>
    <xf numFmtId="166" fontId="11" fillId="2" borderId="0" xfId="0" applyNumberFormat="1" applyFont="1" applyFill="1"/>
    <xf numFmtId="165" fontId="8" fillId="2" borderId="0" xfId="17" applyFont="1" applyFill="1" applyBorder="1" applyAlignment="1">
      <alignment horizontal="center"/>
    </xf>
    <xf numFmtId="175" fontId="8" fillId="2" borderId="0" xfId="16" applyNumberFormat="1" applyFont="1" applyFill="1"/>
    <xf numFmtId="166" fontId="8" fillId="2" borderId="0" xfId="16" applyFont="1" applyFill="1"/>
    <xf numFmtId="166" fontId="8" fillId="2" borderId="0" xfId="16" applyFont="1" applyFill="1" applyBorder="1" applyAlignment="1">
      <alignment horizontal="center"/>
    </xf>
    <xf numFmtId="165" fontId="8" fillId="2" borderId="0" xfId="0" applyNumberFormat="1" applyFont="1" applyFill="1"/>
    <xf numFmtId="175" fontId="9" fillId="2" borderId="0" xfId="16" applyNumberFormat="1" applyFont="1" applyFill="1"/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75" fontId="7" fillId="2" borderId="10" xfId="16" applyNumberFormat="1" applyFont="1" applyFill="1" applyBorder="1" applyAlignment="1">
      <alignment horizontal="center" vertical="center" wrapText="1"/>
    </xf>
    <xf numFmtId="175" fontId="7" fillId="2" borderId="11" xfId="16" applyNumberFormat="1" applyFont="1" applyFill="1" applyBorder="1" applyAlignment="1">
      <alignment horizontal="center" vertical="center" wrapText="1"/>
    </xf>
    <xf numFmtId="176" fontId="7" fillId="2" borderId="4" xfId="19" applyNumberFormat="1" applyFont="1" applyFill="1" applyBorder="1" applyAlignment="1">
      <alignment horizontal="center"/>
    </xf>
    <xf numFmtId="176" fontId="7" fillId="2" borderId="3" xfId="19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</cellXfs>
  <cellStyles count="21">
    <cellStyle name="Comma" xfId="1"/>
    <cellStyle name="Currency" xfId="2"/>
    <cellStyle name="Date" xfId="3"/>
    <cellStyle name="Euro" xfId="4"/>
    <cellStyle name="F2" xfId="5"/>
    <cellStyle name="F3" xfId="6"/>
    <cellStyle name="F4" xfId="7"/>
    <cellStyle name="F5" xfId="8"/>
    <cellStyle name="F6" xfId="9"/>
    <cellStyle name="F7" xfId="10"/>
    <cellStyle name="F8" xfId="11"/>
    <cellStyle name="Fixed" xfId="12"/>
    <cellStyle name="Heading1" xfId="13"/>
    <cellStyle name="Heading2" xfId="14"/>
    <cellStyle name="Hipervínculo v" xfId="15"/>
    <cellStyle name="Millares" xfId="16" builtinId="3"/>
    <cellStyle name="Millares [0]" xfId="17" builtinId="6"/>
    <cellStyle name="Normal" xfId="0" builtinId="0"/>
    <cellStyle name="Percent" xfId="18"/>
    <cellStyle name="Porcentaje" xfId="19" builtinId="5"/>
    <cellStyle name="Total" xfId="20" builtinId="25" customBuiltin="1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6"/>
  <sheetViews>
    <sheetView showGridLines="0" tabSelected="1" topLeftCell="B1" zoomScale="80" zoomScaleNormal="80" workbookViewId="0">
      <selection activeCell="E104" sqref="E104"/>
    </sheetView>
  </sheetViews>
  <sheetFormatPr baseColWidth="10" defaultColWidth="11.42578125" defaultRowHeight="12.75"/>
  <cols>
    <col min="1" max="1" width="18.5703125" style="1" customWidth="1"/>
    <col min="2" max="2" width="2.85546875" style="1" customWidth="1"/>
    <col min="3" max="3" width="63.85546875" style="1" customWidth="1"/>
    <col min="4" max="4" width="10" style="1" bestFit="1" customWidth="1"/>
    <col min="5" max="5" width="22.7109375" style="6" customWidth="1"/>
    <col min="6" max="6" width="15.5703125" style="6" customWidth="1"/>
    <col min="7" max="7" width="18.7109375" style="6" bestFit="1" customWidth="1"/>
    <col min="8" max="8" width="16.28515625" style="1" bestFit="1" customWidth="1"/>
    <col min="9" max="9" width="21" style="1" bestFit="1" customWidth="1"/>
    <col min="10" max="10" width="17.7109375" style="1" customWidth="1"/>
    <col min="11" max="11" width="9.7109375" style="1" customWidth="1"/>
    <col min="12" max="16384" width="11.42578125" style="1"/>
  </cols>
  <sheetData>
    <row r="1" spans="2:11">
      <c r="B1" s="82" t="s">
        <v>0</v>
      </c>
      <c r="C1" s="82"/>
      <c r="D1" s="82"/>
      <c r="E1" s="82"/>
      <c r="F1" s="82"/>
      <c r="G1" s="82"/>
      <c r="H1" s="82"/>
      <c r="I1" s="82"/>
      <c r="J1" s="82"/>
    </row>
    <row r="2" spans="2:11">
      <c r="B2" s="83" t="s">
        <v>54</v>
      </c>
      <c r="C2" s="83"/>
      <c r="D2" s="83"/>
      <c r="E2" s="83"/>
      <c r="F2" s="83"/>
      <c r="G2" s="83"/>
      <c r="H2" s="83"/>
      <c r="I2" s="83"/>
      <c r="J2" s="83"/>
    </row>
    <row r="3" spans="2:11">
      <c r="B3" s="2" t="s">
        <v>1</v>
      </c>
      <c r="D3" s="2"/>
      <c r="E3" s="3"/>
      <c r="F3" s="3"/>
      <c r="G3" s="3"/>
      <c r="H3" s="2"/>
      <c r="I3" s="4"/>
      <c r="J3" s="5"/>
    </row>
    <row r="4" spans="2:11" ht="13.5" thickBot="1">
      <c r="B4" s="1" t="s">
        <v>106</v>
      </c>
      <c r="H4" s="5"/>
      <c r="J4" s="4"/>
    </row>
    <row r="5" spans="2:11" ht="13.5" thickBot="1">
      <c r="B5" s="84" t="s">
        <v>2</v>
      </c>
      <c r="C5" s="85"/>
      <c r="D5" s="88" t="s">
        <v>89</v>
      </c>
      <c r="E5" s="90" t="s">
        <v>107</v>
      </c>
      <c r="F5" s="90" t="s">
        <v>86</v>
      </c>
      <c r="G5" s="90" t="s">
        <v>87</v>
      </c>
      <c r="H5" s="92" t="s">
        <v>88</v>
      </c>
      <c r="I5" s="93"/>
      <c r="J5" s="94" t="s">
        <v>4</v>
      </c>
    </row>
    <row r="6" spans="2:11" ht="13.5" thickBot="1">
      <c r="B6" s="86"/>
      <c r="C6" s="87"/>
      <c r="D6" s="89"/>
      <c r="E6" s="91"/>
      <c r="F6" s="91"/>
      <c r="G6" s="91"/>
      <c r="H6" s="7" t="s">
        <v>47</v>
      </c>
      <c r="I6" s="8" t="s">
        <v>3</v>
      </c>
      <c r="J6" s="95"/>
    </row>
    <row r="7" spans="2:11" ht="13.5" thickBot="1">
      <c r="B7" s="80" t="s">
        <v>5</v>
      </c>
      <c r="C7" s="81"/>
      <c r="D7" s="9"/>
      <c r="E7" s="10">
        <f>E8+E11</f>
        <v>14128722.703474332</v>
      </c>
      <c r="F7" s="10"/>
      <c r="G7" s="10">
        <f>G8+G11</f>
        <v>4839502.3840500005</v>
      </c>
      <c r="H7" s="10">
        <f>H8+H11</f>
        <v>1634311.8594983174</v>
      </c>
      <c r="I7" s="10">
        <f>I8+I11</f>
        <v>795966.12080496305</v>
      </c>
      <c r="J7" s="10">
        <f>J8+J11</f>
        <v>0</v>
      </c>
    </row>
    <row r="8" spans="2:11" ht="13.5" customHeight="1">
      <c r="B8" s="11" t="s">
        <v>6</v>
      </c>
      <c r="C8" s="12"/>
      <c r="D8" s="13"/>
      <c r="E8" s="14">
        <f>SUM(E9:E10)</f>
        <v>1581375.9476146449</v>
      </c>
      <c r="F8" s="15"/>
      <c r="G8" s="16">
        <f>SUM(G9:G10)</f>
        <v>0</v>
      </c>
      <c r="H8" s="17">
        <f>SUM(H9:H10)</f>
        <v>233420.92665712681</v>
      </c>
      <c r="I8" s="14">
        <f>SUM(I9:I10)</f>
        <v>95976.950664962977</v>
      </c>
      <c r="J8" s="14">
        <f>SUM(J9:J10)</f>
        <v>0</v>
      </c>
      <c r="K8" s="18"/>
    </row>
    <row r="9" spans="2:11" ht="13.5" customHeight="1">
      <c r="B9" s="11"/>
      <c r="C9" s="12" t="s">
        <v>63</v>
      </c>
      <c r="D9" s="19" t="s">
        <v>7</v>
      </c>
      <c r="E9" s="20">
        <v>1572318.7529897687</v>
      </c>
      <c r="F9" s="21">
        <v>2030</v>
      </c>
      <c r="G9" s="20">
        <v>0</v>
      </c>
      <c r="H9" s="22">
        <v>142938.06845970589</v>
      </c>
      <c r="I9" s="20">
        <v>88459.416915713417</v>
      </c>
      <c r="J9" s="23">
        <v>0</v>
      </c>
      <c r="K9" s="18"/>
    </row>
    <row r="10" spans="2:11" ht="13.5" customHeight="1">
      <c r="B10" s="11"/>
      <c r="C10" s="12" t="s">
        <v>66</v>
      </c>
      <c r="D10" s="19" t="s">
        <v>7</v>
      </c>
      <c r="E10" s="20">
        <v>9057.1946248761069</v>
      </c>
      <c r="F10" s="21">
        <v>2020</v>
      </c>
      <c r="G10" s="20">
        <v>0</v>
      </c>
      <c r="H10" s="22">
        <v>90482.858197420937</v>
      </c>
      <c r="I10" s="20">
        <v>7517.5337492495655</v>
      </c>
      <c r="J10" s="23">
        <v>0</v>
      </c>
      <c r="K10" s="18"/>
    </row>
    <row r="11" spans="2:11" ht="13.5" customHeight="1">
      <c r="B11" s="11" t="s">
        <v>59</v>
      </c>
      <c r="C11" s="12"/>
      <c r="D11" s="19"/>
      <c r="E11" s="14">
        <f>SUM(E12:E37)</f>
        <v>12547346.755859686</v>
      </c>
      <c r="F11" s="15"/>
      <c r="G11" s="14">
        <f t="shared" ref="G11:J11" si="0">SUM(G12:G37)</f>
        <v>4839502.3840500005</v>
      </c>
      <c r="H11" s="14">
        <f t="shared" si="0"/>
        <v>1400890.9328411906</v>
      </c>
      <c r="I11" s="14">
        <f t="shared" si="0"/>
        <v>699989.17014000006</v>
      </c>
      <c r="J11" s="14">
        <f t="shared" si="0"/>
        <v>0</v>
      </c>
      <c r="K11" s="18"/>
    </row>
    <row r="12" spans="2:11" ht="13.5" customHeight="1">
      <c r="B12" s="11"/>
      <c r="C12" s="12" t="s">
        <v>41</v>
      </c>
      <c r="D12" s="19" t="s">
        <v>7</v>
      </c>
      <c r="E12" s="20">
        <v>2146.8124299999999</v>
      </c>
      <c r="F12" s="21">
        <v>2021</v>
      </c>
      <c r="G12" s="20">
        <v>0</v>
      </c>
      <c r="H12" s="22">
        <v>3549.9308399999995</v>
      </c>
      <c r="I12" s="20">
        <v>178.37780999999993</v>
      </c>
      <c r="J12" s="23">
        <v>0</v>
      </c>
      <c r="K12" s="18"/>
    </row>
    <row r="13" spans="2:11" ht="13.5" customHeight="1">
      <c r="B13" s="11"/>
      <c r="C13" s="12" t="s">
        <v>103</v>
      </c>
      <c r="D13" s="19" t="s">
        <v>7</v>
      </c>
      <c r="E13" s="20">
        <v>1133.4061399999998</v>
      </c>
      <c r="F13" s="21">
        <v>2021</v>
      </c>
      <c r="G13" s="20">
        <v>0</v>
      </c>
      <c r="H13" s="22">
        <v>1874.1802299999999</v>
      </c>
      <c r="I13" s="20">
        <v>94.174260000000004</v>
      </c>
      <c r="J13" s="23">
        <v>0</v>
      </c>
      <c r="K13" s="18"/>
    </row>
    <row r="14" spans="2:11" ht="13.5" customHeight="1">
      <c r="B14" s="11"/>
      <c r="C14" s="12" t="s">
        <v>40</v>
      </c>
      <c r="D14" s="19" t="s">
        <v>7</v>
      </c>
      <c r="E14" s="20">
        <v>3427.75929</v>
      </c>
      <c r="F14" s="21">
        <v>2021</v>
      </c>
      <c r="G14" s="20">
        <v>0</v>
      </c>
      <c r="H14" s="22">
        <v>5668.0817999999999</v>
      </c>
      <c r="I14" s="20">
        <v>284.81115</v>
      </c>
      <c r="J14" s="23">
        <v>0</v>
      </c>
      <c r="K14" s="18"/>
    </row>
    <row r="15" spans="2:11" ht="13.5" customHeight="1">
      <c r="B15" s="11"/>
      <c r="C15" s="12" t="s">
        <v>104</v>
      </c>
      <c r="D15" s="19" t="s">
        <v>7</v>
      </c>
      <c r="E15" s="20">
        <v>1111.67139</v>
      </c>
      <c r="F15" s="21">
        <v>2021</v>
      </c>
      <c r="G15" s="20">
        <v>0</v>
      </c>
      <c r="H15" s="22">
        <v>1838.2400299999999</v>
      </c>
      <c r="I15" s="20">
        <v>92.368330000000014</v>
      </c>
      <c r="J15" s="23">
        <v>0</v>
      </c>
      <c r="K15" s="18"/>
    </row>
    <row r="16" spans="2:11" ht="13.5" customHeight="1">
      <c r="B16" s="11"/>
      <c r="C16" s="12" t="s">
        <v>43</v>
      </c>
      <c r="D16" s="19" t="s">
        <v>7</v>
      </c>
      <c r="E16" s="20">
        <v>1484.2384999999999</v>
      </c>
      <c r="F16" s="21">
        <v>2021</v>
      </c>
      <c r="G16" s="20">
        <v>0</v>
      </c>
      <c r="H16" s="22">
        <v>2454.3104600000001</v>
      </c>
      <c r="I16" s="20">
        <v>123.32479999999998</v>
      </c>
      <c r="J16" s="23">
        <v>0</v>
      </c>
      <c r="K16" s="18"/>
    </row>
    <row r="17" spans="2:11" ht="13.5" customHeight="1">
      <c r="B17" s="11"/>
      <c r="C17" s="12" t="s">
        <v>38</v>
      </c>
      <c r="D17" s="19" t="s">
        <v>7</v>
      </c>
      <c r="E17" s="20">
        <v>1561.33951</v>
      </c>
      <c r="F17" s="21">
        <v>2021</v>
      </c>
      <c r="G17" s="20">
        <v>0</v>
      </c>
      <c r="H17" s="22">
        <v>2581.80323</v>
      </c>
      <c r="I17" s="20">
        <v>129.73106999999999</v>
      </c>
      <c r="J17" s="23">
        <v>0</v>
      </c>
      <c r="K17" s="18"/>
    </row>
    <row r="18" spans="2:11" ht="13.5" customHeight="1">
      <c r="B18" s="11"/>
      <c r="C18" s="12" t="s">
        <v>39</v>
      </c>
      <c r="D18" s="19" t="s">
        <v>7</v>
      </c>
      <c r="E18" s="20">
        <v>4895.4140099999995</v>
      </c>
      <c r="F18" s="21">
        <v>2021</v>
      </c>
      <c r="G18" s="20">
        <v>0</v>
      </c>
      <c r="H18" s="22">
        <v>8094.9695899999988</v>
      </c>
      <c r="I18" s="20">
        <v>406.75797000000011</v>
      </c>
      <c r="J18" s="23">
        <v>0</v>
      </c>
      <c r="K18" s="18"/>
    </row>
    <row r="19" spans="2:11" ht="13.5" customHeight="1">
      <c r="B19" s="11"/>
      <c r="C19" s="12" t="s">
        <v>42</v>
      </c>
      <c r="D19" s="19" t="s">
        <v>7</v>
      </c>
      <c r="E19" s="20">
        <v>2140.2572099999998</v>
      </c>
      <c r="F19" s="21">
        <v>2021</v>
      </c>
      <c r="G19" s="20">
        <v>0</v>
      </c>
      <c r="H19" s="22">
        <v>3539.09132</v>
      </c>
      <c r="I19" s="20">
        <v>177.83311</v>
      </c>
      <c r="J19" s="23">
        <v>0</v>
      </c>
      <c r="K19" s="18"/>
    </row>
    <row r="20" spans="2:11" ht="13.5" customHeight="1">
      <c r="B20" s="11"/>
      <c r="C20" s="12" t="s">
        <v>105</v>
      </c>
      <c r="D20" s="19" t="s">
        <v>7</v>
      </c>
      <c r="E20" s="20">
        <v>1622.0733099999998</v>
      </c>
      <c r="F20" s="21">
        <v>2021</v>
      </c>
      <c r="G20" s="20">
        <v>0</v>
      </c>
      <c r="H20" s="22">
        <v>2682.2316399999995</v>
      </c>
      <c r="I20" s="20">
        <v>134.77742999999998</v>
      </c>
      <c r="J20" s="23">
        <v>0</v>
      </c>
      <c r="K20" s="18"/>
    </row>
    <row r="21" spans="2:11" ht="13.5" customHeight="1">
      <c r="B21" s="11"/>
      <c r="C21" s="12" t="s">
        <v>44</v>
      </c>
      <c r="D21" s="19" t="s">
        <v>7</v>
      </c>
      <c r="E21" s="20">
        <v>1403.2862299999999</v>
      </c>
      <c r="F21" s="21">
        <v>2021</v>
      </c>
      <c r="G21" s="20">
        <v>0</v>
      </c>
      <c r="H21" s="22">
        <v>2320.4491899999998</v>
      </c>
      <c r="I21" s="20">
        <v>116.59847000000001</v>
      </c>
      <c r="J21" s="23">
        <v>0</v>
      </c>
      <c r="K21" s="18"/>
    </row>
    <row r="22" spans="2:11" ht="13.5" customHeight="1">
      <c r="B22" s="11"/>
      <c r="C22" s="12" t="s">
        <v>45</v>
      </c>
      <c r="D22" s="19" t="s">
        <v>7</v>
      </c>
      <c r="E22" s="20">
        <v>2839.7426899999996</v>
      </c>
      <c r="F22" s="21">
        <v>2021</v>
      </c>
      <c r="G22" s="20">
        <v>0</v>
      </c>
      <c r="H22" s="22">
        <v>4695.7480700000006</v>
      </c>
      <c r="I22" s="20">
        <v>235.95310000000001</v>
      </c>
      <c r="J22" s="23">
        <v>0</v>
      </c>
      <c r="K22" s="18"/>
    </row>
    <row r="23" spans="2:11" ht="13.5" customHeight="1">
      <c r="B23" s="11"/>
      <c r="C23" s="12" t="s">
        <v>75</v>
      </c>
      <c r="D23" s="19" t="s">
        <v>7</v>
      </c>
      <c r="E23" s="20">
        <v>1013697.19889</v>
      </c>
      <c r="F23" s="21">
        <v>2026</v>
      </c>
      <c r="G23" s="20">
        <v>1947.5370399999999</v>
      </c>
      <c r="H23" s="22">
        <v>145139.52878999998</v>
      </c>
      <c r="I23" s="20">
        <v>47224.644599999992</v>
      </c>
      <c r="J23" s="23">
        <v>0</v>
      </c>
      <c r="K23" s="18"/>
    </row>
    <row r="24" spans="2:11" ht="13.5" customHeight="1">
      <c r="B24" s="11"/>
      <c r="C24" s="12" t="s">
        <v>76</v>
      </c>
      <c r="D24" s="19" t="s">
        <v>7</v>
      </c>
      <c r="E24" s="20">
        <v>610755.11142999993</v>
      </c>
      <c r="F24" s="21">
        <v>2026</v>
      </c>
      <c r="G24" s="20">
        <v>0</v>
      </c>
      <c r="H24" s="22">
        <v>87475.697459999996</v>
      </c>
      <c r="I24" s="20">
        <v>28463.798999999995</v>
      </c>
      <c r="J24" s="23">
        <v>0</v>
      </c>
      <c r="K24" s="18"/>
    </row>
    <row r="25" spans="2:11" ht="13.5" customHeight="1">
      <c r="B25" s="11"/>
      <c r="C25" s="12" t="s">
        <v>77</v>
      </c>
      <c r="D25" s="19" t="s">
        <v>7</v>
      </c>
      <c r="E25" s="20">
        <v>521634.57367000001</v>
      </c>
      <c r="F25" s="21">
        <v>2026</v>
      </c>
      <c r="G25" s="20">
        <v>0</v>
      </c>
      <c r="H25" s="22">
        <v>74711.365179999993</v>
      </c>
      <c r="I25" s="20">
        <v>24310.400980000002</v>
      </c>
      <c r="J25" s="23">
        <v>0</v>
      </c>
      <c r="K25" s="18"/>
    </row>
    <row r="26" spans="2:11" ht="13.5" customHeight="1">
      <c r="B26" s="11"/>
      <c r="C26" s="12" t="s">
        <v>78</v>
      </c>
      <c r="D26" s="19" t="s">
        <v>7</v>
      </c>
      <c r="E26" s="20">
        <v>889729.55688000005</v>
      </c>
      <c r="F26" s="21">
        <v>2026</v>
      </c>
      <c r="G26" s="20">
        <v>14736.685650000001</v>
      </c>
      <c r="H26" s="22">
        <v>127070.44284</v>
      </c>
      <c r="I26" s="20">
        <v>41343.173289999999</v>
      </c>
      <c r="J26" s="23">
        <v>0</v>
      </c>
      <c r="K26" s="18"/>
    </row>
    <row r="27" spans="2:11" ht="13.5" customHeight="1">
      <c r="B27" s="11"/>
      <c r="C27" s="12" t="s">
        <v>79</v>
      </c>
      <c r="D27" s="19" t="s">
        <v>7</v>
      </c>
      <c r="E27" s="20">
        <v>491463.92450999998</v>
      </c>
      <c r="F27" s="21">
        <v>2026</v>
      </c>
      <c r="G27" s="20">
        <v>4334.8263899999993</v>
      </c>
      <c r="H27" s="22">
        <v>70317.515150000007</v>
      </c>
      <c r="I27" s="20">
        <v>22870.649990000002</v>
      </c>
      <c r="J27" s="23">
        <v>0</v>
      </c>
      <c r="K27" s="18"/>
    </row>
    <row r="28" spans="2:11" ht="13.5" customHeight="1">
      <c r="B28" s="11"/>
      <c r="C28" s="12" t="s">
        <v>85</v>
      </c>
      <c r="D28" s="19" t="s">
        <v>7</v>
      </c>
      <c r="E28" s="20">
        <v>773119.36314999999</v>
      </c>
      <c r="F28" s="21">
        <v>2026</v>
      </c>
      <c r="G28" s="20">
        <v>0</v>
      </c>
      <c r="H28" s="22">
        <v>103540.11070999998</v>
      </c>
      <c r="I28" s="20">
        <v>36100.445</v>
      </c>
      <c r="J28" s="23">
        <v>0</v>
      </c>
      <c r="K28" s="18"/>
    </row>
    <row r="29" spans="2:11" ht="13.5" customHeight="1">
      <c r="B29" s="11"/>
      <c r="C29" s="12" t="s">
        <v>90</v>
      </c>
      <c r="D29" s="19" t="s">
        <v>7</v>
      </c>
      <c r="E29" s="20">
        <v>168512.54704</v>
      </c>
      <c r="F29" s="21">
        <v>2027</v>
      </c>
      <c r="G29" s="20">
        <v>0</v>
      </c>
      <c r="H29" s="22">
        <v>21453.592339999999</v>
      </c>
      <c r="I29" s="20">
        <v>7784.1594100000002</v>
      </c>
      <c r="J29" s="23">
        <v>0</v>
      </c>
      <c r="K29" s="18"/>
    </row>
    <row r="30" spans="2:11" ht="13.5" customHeight="1">
      <c r="B30" s="11"/>
      <c r="C30" s="12" t="s">
        <v>91</v>
      </c>
      <c r="D30" s="19" t="s">
        <v>7</v>
      </c>
      <c r="E30" s="20">
        <v>136964.22174000001</v>
      </c>
      <c r="F30" s="21">
        <v>2027</v>
      </c>
      <c r="G30" s="20">
        <v>0</v>
      </c>
      <c r="H30" s="22">
        <v>5007.0913499999997</v>
      </c>
      <c r="I30" s="20">
        <v>6074.8188399999999</v>
      </c>
      <c r="J30" s="23">
        <v>0</v>
      </c>
      <c r="K30" s="18"/>
    </row>
    <row r="31" spans="2:11" ht="13.5" customHeight="1">
      <c r="B31" s="11"/>
      <c r="C31" s="12" t="s">
        <v>92</v>
      </c>
      <c r="D31" s="19" t="s">
        <v>7</v>
      </c>
      <c r="E31" s="20">
        <v>249046.36842999997</v>
      </c>
      <c r="F31" s="21">
        <v>2027</v>
      </c>
      <c r="G31" s="20">
        <v>0</v>
      </c>
      <c r="H31" s="22">
        <v>31706.477380000004</v>
      </c>
      <c r="I31" s="20">
        <v>11504.28659</v>
      </c>
      <c r="J31" s="23">
        <v>0</v>
      </c>
      <c r="K31" s="18"/>
    </row>
    <row r="32" spans="2:11" ht="13.5" customHeight="1">
      <c r="B32" s="11"/>
      <c r="C32" s="12" t="s">
        <v>93</v>
      </c>
      <c r="D32" s="19" t="s">
        <v>7</v>
      </c>
      <c r="E32" s="20">
        <v>184652.06342000002</v>
      </c>
      <c r="F32" s="21">
        <v>2027</v>
      </c>
      <c r="G32" s="20">
        <v>0</v>
      </c>
      <c r="H32" s="22">
        <v>23508.339050000002</v>
      </c>
      <c r="I32" s="20">
        <v>8529.6977800000004</v>
      </c>
      <c r="J32" s="23">
        <v>0</v>
      </c>
      <c r="K32" s="18"/>
    </row>
    <row r="33" spans="2:11" ht="13.5" customHeight="1">
      <c r="B33" s="11"/>
      <c r="C33" s="12" t="s">
        <v>94</v>
      </c>
      <c r="D33" s="19" t="s">
        <v>7</v>
      </c>
      <c r="E33" s="20">
        <v>542153.71420999989</v>
      </c>
      <c r="F33" s="21">
        <v>2027</v>
      </c>
      <c r="G33" s="20">
        <v>0</v>
      </c>
      <c r="H33" s="22">
        <v>69022.425739999991</v>
      </c>
      <c r="I33" s="20">
        <v>25043.897409999998</v>
      </c>
      <c r="J33" s="23">
        <v>0</v>
      </c>
      <c r="K33" s="18"/>
    </row>
    <row r="34" spans="2:11" ht="13.5" customHeight="1">
      <c r="B34" s="11"/>
      <c r="C34" s="12" t="s">
        <v>74</v>
      </c>
      <c r="D34" s="19" t="s">
        <v>7</v>
      </c>
      <c r="E34" s="20">
        <v>1520911.5711580955</v>
      </c>
      <c r="F34" s="21">
        <v>2022</v>
      </c>
      <c r="G34" s="20">
        <v>0</v>
      </c>
      <c r="H34" s="22">
        <v>595139.31045119045</v>
      </c>
      <c r="I34" s="20">
        <v>438764.48975000001</v>
      </c>
      <c r="J34" s="23">
        <v>0</v>
      </c>
      <c r="K34" s="18"/>
    </row>
    <row r="35" spans="2:11" ht="13.5" customHeight="1">
      <c r="B35" s="11"/>
      <c r="C35" s="12" t="s">
        <v>97</v>
      </c>
      <c r="D35" s="19" t="s">
        <v>7</v>
      </c>
      <c r="E35" s="20">
        <v>5394957.2056515925</v>
      </c>
      <c r="F35" s="21">
        <v>2023</v>
      </c>
      <c r="G35" s="20">
        <v>4800000</v>
      </c>
      <c r="H35" s="22">
        <v>0</v>
      </c>
      <c r="I35" s="20">
        <v>0</v>
      </c>
      <c r="J35" s="23">
        <v>0</v>
      </c>
      <c r="K35" s="18"/>
    </row>
    <row r="36" spans="2:11" ht="13.5" customHeight="1">
      <c r="B36" s="11"/>
      <c r="C36" s="12" t="s">
        <v>81</v>
      </c>
      <c r="D36" s="19" t="s">
        <v>7</v>
      </c>
      <c r="E36" s="20">
        <v>7500</v>
      </c>
      <c r="F36" s="21">
        <v>2020</v>
      </c>
      <c r="G36" s="20">
        <v>0</v>
      </c>
      <c r="H36" s="22">
        <v>7500</v>
      </c>
      <c r="I36" s="20">
        <v>0</v>
      </c>
      <c r="J36" s="23">
        <v>0</v>
      </c>
      <c r="K36" s="18"/>
    </row>
    <row r="37" spans="2:11" ht="13.5" customHeight="1" thickBot="1">
      <c r="B37" s="11"/>
      <c r="C37" s="12" t="s">
        <v>98</v>
      </c>
      <c r="D37" s="19" t="s">
        <v>7</v>
      </c>
      <c r="E37" s="20">
        <v>18483.33497</v>
      </c>
      <c r="F37" s="21">
        <v>2026</v>
      </c>
      <c r="G37" s="20">
        <v>18483.33497</v>
      </c>
      <c r="H37" s="22">
        <v>0</v>
      </c>
      <c r="I37" s="20">
        <v>0</v>
      </c>
      <c r="J37" s="23">
        <v>0</v>
      </c>
      <c r="K37" s="18"/>
    </row>
    <row r="38" spans="2:11" ht="13.5" thickBot="1">
      <c r="B38" s="80" t="s">
        <v>58</v>
      </c>
      <c r="C38" s="81"/>
      <c r="D38" s="9"/>
      <c r="E38" s="10">
        <f>E39+E49+E53</f>
        <v>26319632.771179639</v>
      </c>
      <c r="F38" s="24"/>
      <c r="G38" s="10">
        <f>G39+G49+G53</f>
        <v>217594.158176</v>
      </c>
      <c r="H38" s="25">
        <f>H39+H49+H53</f>
        <v>5247346.644990216</v>
      </c>
      <c r="I38" s="10">
        <f>I39+I49+I53</f>
        <v>1285494.9380182147</v>
      </c>
      <c r="J38" s="10">
        <f>J39+J49+J53</f>
        <v>15405.935308309961</v>
      </c>
    </row>
    <row r="39" spans="2:11" ht="13.5" customHeight="1">
      <c r="B39" s="11" t="s">
        <v>60</v>
      </c>
      <c r="C39" s="12"/>
      <c r="D39" s="13"/>
      <c r="E39" s="17">
        <f>SUM(E40:E48)</f>
        <v>566140.40984173154</v>
      </c>
      <c r="F39" s="26"/>
      <c r="G39" s="16">
        <f>SUM(G40:G48)</f>
        <v>29699.097690000002</v>
      </c>
      <c r="H39" s="17">
        <f>SUM(H40:H48)</f>
        <v>138572.12109021563</v>
      </c>
      <c r="I39" s="14">
        <f>SUM(I40:I48)</f>
        <v>20415.130693944633</v>
      </c>
      <c r="J39" s="14">
        <f>SUM(J40:J48)</f>
        <v>3668.0119325800001</v>
      </c>
      <c r="K39" s="18"/>
    </row>
    <row r="40" spans="2:11" ht="13.5" customHeight="1">
      <c r="B40" s="11"/>
      <c r="C40" s="27" t="s">
        <v>8</v>
      </c>
      <c r="D40" s="19" t="s">
        <v>37</v>
      </c>
      <c r="E40" s="23">
        <v>22608.00157</v>
      </c>
      <c r="F40" s="28">
        <v>0</v>
      </c>
      <c r="G40" s="20">
        <v>0</v>
      </c>
      <c r="H40" s="23">
        <v>0</v>
      </c>
      <c r="I40" s="23">
        <v>0</v>
      </c>
      <c r="J40" s="23">
        <v>0</v>
      </c>
      <c r="K40" s="18"/>
    </row>
    <row r="41" spans="2:11" ht="13.5" customHeight="1">
      <c r="B41" s="11"/>
      <c r="C41" s="29" t="s">
        <v>9</v>
      </c>
      <c r="D41" s="19" t="s">
        <v>37</v>
      </c>
      <c r="E41" s="23">
        <v>9567.9119461999981</v>
      </c>
      <c r="F41" s="30">
        <v>2021</v>
      </c>
      <c r="G41" s="20">
        <v>0</v>
      </c>
      <c r="H41" s="23">
        <v>5847.8260313300007</v>
      </c>
      <c r="I41" s="23">
        <v>358.15843314</v>
      </c>
      <c r="J41" s="23">
        <v>89.540452579999993</v>
      </c>
      <c r="K41" s="18"/>
    </row>
    <row r="42" spans="2:11" ht="13.5" customHeight="1">
      <c r="B42" s="11"/>
      <c r="C42" s="29" t="s">
        <v>10</v>
      </c>
      <c r="D42" s="19" t="s">
        <v>37</v>
      </c>
      <c r="E42" s="23">
        <v>387517.55010864924</v>
      </c>
      <c r="F42" s="30">
        <v>2025</v>
      </c>
      <c r="G42" s="20">
        <v>0</v>
      </c>
      <c r="H42" s="23">
        <v>44307.903174975647</v>
      </c>
      <c r="I42" s="23">
        <v>12989.676782184632</v>
      </c>
      <c r="J42" s="23">
        <v>3262.79045</v>
      </c>
      <c r="K42" s="18"/>
    </row>
    <row r="43" spans="2:11" ht="13.5" customHeight="1">
      <c r="B43" s="11"/>
      <c r="C43" s="29" t="s">
        <v>11</v>
      </c>
      <c r="D43" s="19" t="s">
        <v>37</v>
      </c>
      <c r="E43" s="23">
        <v>20240.642218700003</v>
      </c>
      <c r="F43" s="30">
        <v>2025</v>
      </c>
      <c r="G43" s="20">
        <v>0</v>
      </c>
      <c r="H43" s="23">
        <v>2367.49921391</v>
      </c>
      <c r="I43" s="23">
        <v>562.58728861999998</v>
      </c>
      <c r="J43" s="23">
        <v>315.68103000000002</v>
      </c>
      <c r="K43" s="18"/>
    </row>
    <row r="44" spans="2:11" ht="13.5" customHeight="1">
      <c r="B44" s="11"/>
      <c r="C44" s="29" t="s">
        <v>12</v>
      </c>
      <c r="D44" s="19" t="s">
        <v>37</v>
      </c>
      <c r="E44" s="23">
        <v>0</v>
      </c>
      <c r="F44" s="30">
        <v>2020</v>
      </c>
      <c r="G44" s="20">
        <v>0</v>
      </c>
      <c r="H44" s="23">
        <v>57096.155159999995</v>
      </c>
      <c r="I44" s="23">
        <v>1533.1208899999999</v>
      </c>
      <c r="J44" s="23">
        <v>0</v>
      </c>
      <c r="K44" s="18"/>
    </row>
    <row r="45" spans="2:11" ht="13.5" customHeight="1">
      <c r="B45" s="11"/>
      <c r="C45" s="27" t="s">
        <v>13</v>
      </c>
      <c r="D45" s="19" t="s">
        <v>7</v>
      </c>
      <c r="E45" s="23">
        <v>528.16300000000001</v>
      </c>
      <c r="F45" s="28">
        <v>0</v>
      </c>
      <c r="G45" s="20">
        <v>0</v>
      </c>
      <c r="H45" s="23">
        <v>0</v>
      </c>
      <c r="I45" s="23">
        <v>0</v>
      </c>
      <c r="J45" s="23">
        <v>0</v>
      </c>
      <c r="K45" s="18"/>
    </row>
    <row r="46" spans="2:11" ht="13.5" customHeight="1">
      <c r="B46" s="11"/>
      <c r="C46" s="27" t="s">
        <v>14</v>
      </c>
      <c r="D46" s="19" t="s">
        <v>37</v>
      </c>
      <c r="E46" s="23">
        <v>78265.332590819948</v>
      </c>
      <c r="F46" s="30" t="s">
        <v>96</v>
      </c>
      <c r="G46" s="20">
        <v>0</v>
      </c>
      <c r="H46" s="23">
        <v>24831.652959999999</v>
      </c>
      <c r="I46" s="23">
        <v>4684.4195600000003</v>
      </c>
      <c r="J46" s="23">
        <v>0</v>
      </c>
      <c r="K46" s="18"/>
    </row>
    <row r="47" spans="2:11" ht="13.5" customHeight="1">
      <c r="B47" s="11"/>
      <c r="C47" s="27" t="s">
        <v>99</v>
      </c>
      <c r="D47" s="19" t="s">
        <v>37</v>
      </c>
      <c r="E47" s="23">
        <v>33292.004660899998</v>
      </c>
      <c r="F47" s="30">
        <v>2035</v>
      </c>
      <c r="G47" s="20">
        <v>29699.097690000002</v>
      </c>
      <c r="H47" s="23">
        <v>0</v>
      </c>
      <c r="I47" s="23">
        <v>0</v>
      </c>
      <c r="J47" s="23">
        <v>0</v>
      </c>
      <c r="K47" s="18"/>
    </row>
    <row r="48" spans="2:11" ht="13.5" customHeight="1">
      <c r="B48" s="11"/>
      <c r="C48" s="27" t="s">
        <v>35</v>
      </c>
      <c r="D48" s="19" t="s">
        <v>37</v>
      </c>
      <c r="E48" s="23">
        <v>14120.80374646231</v>
      </c>
      <c r="F48" s="30">
        <v>2024</v>
      </c>
      <c r="G48" s="20">
        <v>0</v>
      </c>
      <c r="H48" s="23">
        <v>4121.0845499999996</v>
      </c>
      <c r="I48" s="23">
        <v>287.16773999999998</v>
      </c>
      <c r="J48" s="23">
        <v>0</v>
      </c>
      <c r="K48" s="18"/>
    </row>
    <row r="49" spans="2:11" ht="13.5" customHeight="1">
      <c r="B49" s="11" t="s">
        <v>61</v>
      </c>
      <c r="C49" s="12"/>
      <c r="D49" s="19"/>
      <c r="E49" s="17">
        <f>SUM(E50:E52)</f>
        <v>3390960.1498186043</v>
      </c>
      <c r="F49" s="26"/>
      <c r="G49" s="14">
        <f>SUM(G50:G52)</f>
        <v>0</v>
      </c>
      <c r="H49" s="17">
        <f>SUM(H50:H52)</f>
        <v>143951.3903</v>
      </c>
      <c r="I49" s="14">
        <f>SUM(I50:I52)</f>
        <v>66552.041110000006</v>
      </c>
      <c r="J49" s="14">
        <f>SUM(J50:J52)</f>
        <v>0</v>
      </c>
      <c r="K49" s="18"/>
    </row>
    <row r="50" spans="2:11" ht="13.5" customHeight="1">
      <c r="B50" s="11"/>
      <c r="C50" s="12" t="s">
        <v>46</v>
      </c>
      <c r="D50" s="19" t="s">
        <v>37</v>
      </c>
      <c r="E50" s="23">
        <v>926900.27499009797</v>
      </c>
      <c r="F50" s="30">
        <v>2038</v>
      </c>
      <c r="G50" s="20">
        <v>0</v>
      </c>
      <c r="H50" s="23">
        <v>22020.313760000001</v>
      </c>
      <c r="I50" s="20">
        <v>11832.86103</v>
      </c>
      <c r="J50" s="20">
        <v>0</v>
      </c>
      <c r="K50" s="18"/>
    </row>
    <row r="51" spans="2:11" ht="13.5" customHeight="1">
      <c r="B51" s="11"/>
      <c r="C51" s="12" t="s">
        <v>34</v>
      </c>
      <c r="D51" s="19" t="s">
        <v>37</v>
      </c>
      <c r="E51" s="23">
        <v>9882.9432153953057</v>
      </c>
      <c r="F51" s="30">
        <v>2022</v>
      </c>
      <c r="G51" s="20">
        <v>0</v>
      </c>
      <c r="H51" s="23">
        <v>3973.2025099999996</v>
      </c>
      <c r="I51" s="20">
        <v>427.46757000000002</v>
      </c>
      <c r="J51" s="20">
        <v>0</v>
      </c>
      <c r="K51" s="18"/>
    </row>
    <row r="52" spans="2:11" ht="13.5" customHeight="1">
      <c r="B52" s="11"/>
      <c r="C52" s="12" t="s">
        <v>36</v>
      </c>
      <c r="D52" s="19" t="s">
        <v>37</v>
      </c>
      <c r="E52" s="23">
        <v>2454176.9316131109</v>
      </c>
      <c r="F52" s="30">
        <v>2038</v>
      </c>
      <c r="G52" s="20">
        <v>0</v>
      </c>
      <c r="H52" s="23">
        <v>117957.87403000001</v>
      </c>
      <c r="I52" s="20">
        <v>54291.712510000005</v>
      </c>
      <c r="J52" s="20">
        <v>0</v>
      </c>
      <c r="K52" s="18"/>
    </row>
    <row r="53" spans="2:11" ht="13.5" customHeight="1">
      <c r="B53" s="11" t="s">
        <v>27</v>
      </c>
      <c r="C53" s="12"/>
      <c r="D53" s="19"/>
      <c r="E53" s="17">
        <f>SUM(E54:E57)</f>
        <v>22362532.211519301</v>
      </c>
      <c r="F53" s="26"/>
      <c r="G53" s="14">
        <f t="shared" ref="G53:J53" si="1">SUM(G54:G57)</f>
        <v>187895.060486</v>
      </c>
      <c r="H53" s="17">
        <f t="shared" si="1"/>
        <v>4964823.1336000003</v>
      </c>
      <c r="I53" s="17">
        <f t="shared" si="1"/>
        <v>1198527.7662142699</v>
      </c>
      <c r="J53" s="17">
        <f t="shared" si="1"/>
        <v>11737.923375729961</v>
      </c>
      <c r="K53" s="18"/>
    </row>
    <row r="54" spans="2:11" ht="13.5" customHeight="1">
      <c r="B54" s="11"/>
      <c r="C54" s="12" t="s">
        <v>64</v>
      </c>
      <c r="D54" s="19" t="s">
        <v>37</v>
      </c>
      <c r="E54" s="23">
        <v>3541502.2225836003</v>
      </c>
      <c r="F54" s="30">
        <v>2028</v>
      </c>
      <c r="G54" s="20">
        <v>0</v>
      </c>
      <c r="H54" s="23">
        <v>359278.88860000001</v>
      </c>
      <c r="I54" s="20">
        <v>120267.61094</v>
      </c>
      <c r="J54" s="20">
        <v>0</v>
      </c>
      <c r="K54" s="18"/>
    </row>
    <row r="55" spans="2:11" ht="13.5" customHeight="1">
      <c r="B55" s="11"/>
      <c r="C55" s="12" t="s">
        <v>71</v>
      </c>
      <c r="D55" s="19" t="s">
        <v>37</v>
      </c>
      <c r="E55" s="23">
        <v>8640000.5999999996</v>
      </c>
      <c r="F55" s="30">
        <v>2025</v>
      </c>
      <c r="G55" s="20">
        <v>0</v>
      </c>
      <c r="H55" s="23">
        <v>2149106.58</v>
      </c>
      <c r="I55" s="20">
        <v>510285.69669111498</v>
      </c>
      <c r="J55" s="20">
        <v>5360.4981288849749</v>
      </c>
      <c r="K55" s="18"/>
    </row>
    <row r="56" spans="2:11" ht="13.5" customHeight="1">
      <c r="B56" s="11"/>
      <c r="C56" s="12" t="s">
        <v>73</v>
      </c>
      <c r="D56" s="19" t="s">
        <v>37</v>
      </c>
      <c r="E56" s="23">
        <v>9486437.6999999993</v>
      </c>
      <c r="F56" s="30">
        <v>2025</v>
      </c>
      <c r="G56" s="20">
        <v>0</v>
      </c>
      <c r="H56" s="23">
        <v>2456437.665</v>
      </c>
      <c r="I56" s="20">
        <v>555095.81277315493</v>
      </c>
      <c r="J56" s="20">
        <v>6370.1349968449858</v>
      </c>
      <c r="K56" s="18"/>
    </row>
    <row r="57" spans="2:11" ht="13.5" customHeight="1" thickBot="1">
      <c r="B57" s="11"/>
      <c r="C57" s="12" t="s">
        <v>95</v>
      </c>
      <c r="D57" s="31" t="s">
        <v>37</v>
      </c>
      <c r="E57" s="23">
        <v>694591.68893570011</v>
      </c>
      <c r="F57" s="30">
        <v>2036</v>
      </c>
      <c r="G57" s="32">
        <v>187895.060486</v>
      </c>
      <c r="H57" s="23">
        <v>0</v>
      </c>
      <c r="I57" s="20">
        <v>12878.64581</v>
      </c>
      <c r="J57" s="20">
        <v>7.2902500000000003</v>
      </c>
      <c r="K57" s="18"/>
    </row>
    <row r="58" spans="2:11" ht="13.5" thickBot="1">
      <c r="B58" s="80" t="s">
        <v>15</v>
      </c>
      <c r="C58" s="81"/>
      <c r="D58" s="31"/>
      <c r="E58" s="10">
        <f>E59</f>
        <v>59.945999999999998</v>
      </c>
      <c r="F58" s="24"/>
      <c r="G58" s="10">
        <f t="shared" ref="G58:J58" si="2">G59</f>
        <v>0</v>
      </c>
      <c r="H58" s="25">
        <f t="shared" si="2"/>
        <v>0</v>
      </c>
      <c r="I58" s="10">
        <f t="shared" si="2"/>
        <v>0</v>
      </c>
      <c r="J58" s="10">
        <f t="shared" si="2"/>
        <v>0</v>
      </c>
    </row>
    <row r="59" spans="2:11" ht="13.5" customHeight="1" thickBot="1">
      <c r="B59" s="11"/>
      <c r="C59" s="12" t="s">
        <v>32</v>
      </c>
      <c r="D59" s="9" t="s">
        <v>7</v>
      </c>
      <c r="E59" s="20">
        <v>59.945999999999998</v>
      </c>
      <c r="F59" s="22">
        <v>0</v>
      </c>
      <c r="G59" s="20">
        <v>0</v>
      </c>
      <c r="H59" s="23">
        <v>0</v>
      </c>
      <c r="I59" s="20">
        <v>0</v>
      </c>
      <c r="J59" s="20">
        <v>0</v>
      </c>
      <c r="K59" s="18"/>
    </row>
    <row r="60" spans="2:11" ht="13.5" thickBot="1">
      <c r="B60" s="80" t="s">
        <v>57</v>
      </c>
      <c r="C60" s="81"/>
      <c r="D60" s="9"/>
      <c r="E60" s="10">
        <f>E61+E64+E67+E68+E69+E70+E71</f>
        <v>10920327.347906148</v>
      </c>
      <c r="F60" s="24"/>
      <c r="G60" s="10">
        <f t="shared" ref="G60:J60" si="3">G61+G64+G67+G68+G69+G70+G71</f>
        <v>3991336.8561358163</v>
      </c>
      <c r="H60" s="10">
        <f t="shared" si="3"/>
        <v>195076.50936</v>
      </c>
      <c r="I60" s="10">
        <f t="shared" si="3"/>
        <v>38171.872055810003</v>
      </c>
      <c r="J60" s="10">
        <f t="shared" si="3"/>
        <v>41702.806864190003</v>
      </c>
    </row>
    <row r="61" spans="2:11" ht="13.5" customHeight="1">
      <c r="B61" s="11" t="s">
        <v>55</v>
      </c>
      <c r="C61" s="33"/>
      <c r="D61" s="13"/>
      <c r="E61" s="17">
        <f>SUM(E62:E63)</f>
        <v>2079074.25844</v>
      </c>
      <c r="F61" s="26"/>
      <c r="G61" s="16">
        <f t="shared" ref="G61" si="4">SUM(G62:G63)</f>
        <v>0</v>
      </c>
      <c r="H61" s="17">
        <f t="shared" ref="H61:J61" si="5">SUM(H62:H63)</f>
        <v>0</v>
      </c>
      <c r="I61" s="14">
        <f t="shared" si="5"/>
        <v>0</v>
      </c>
      <c r="J61" s="14">
        <f t="shared" si="5"/>
        <v>0</v>
      </c>
      <c r="K61" s="18"/>
    </row>
    <row r="62" spans="2:11" ht="13.5" customHeight="1">
      <c r="B62" s="11"/>
      <c r="C62" s="12" t="s">
        <v>16</v>
      </c>
      <c r="D62" s="19" t="s">
        <v>37</v>
      </c>
      <c r="E62" s="23">
        <v>797748.67200000002</v>
      </c>
      <c r="F62" s="30">
        <v>2025</v>
      </c>
      <c r="G62" s="20">
        <v>0</v>
      </c>
      <c r="H62" s="23">
        <v>0</v>
      </c>
      <c r="I62" s="20">
        <v>0</v>
      </c>
      <c r="J62" s="20">
        <v>0</v>
      </c>
      <c r="K62" s="18"/>
    </row>
    <row r="63" spans="2:11" ht="13.5" customHeight="1">
      <c r="B63" s="11"/>
      <c r="C63" s="12" t="s">
        <v>17</v>
      </c>
      <c r="D63" s="19" t="s">
        <v>37</v>
      </c>
      <c r="E63" s="23">
        <v>1281325.58644</v>
      </c>
      <c r="F63" s="30">
        <v>2025</v>
      </c>
      <c r="G63" s="20">
        <v>0</v>
      </c>
      <c r="H63" s="23">
        <v>0</v>
      </c>
      <c r="I63" s="20">
        <v>0</v>
      </c>
      <c r="J63" s="20">
        <v>0</v>
      </c>
      <c r="K63" s="18"/>
    </row>
    <row r="64" spans="2:11" ht="14.25" customHeight="1">
      <c r="B64" s="11" t="s">
        <v>18</v>
      </c>
      <c r="C64" s="12"/>
      <c r="D64" s="19"/>
      <c r="E64" s="17">
        <f>SUM(E65:E66)</f>
        <v>786947.04504999996</v>
      </c>
      <c r="F64" s="26"/>
      <c r="G64" s="14">
        <f t="shared" ref="G64:J64" si="6">SUM(G65:G66)</f>
        <v>0</v>
      </c>
      <c r="H64" s="17">
        <f t="shared" si="6"/>
        <v>0</v>
      </c>
      <c r="I64" s="17">
        <f t="shared" si="6"/>
        <v>0</v>
      </c>
      <c r="J64" s="17">
        <f t="shared" si="6"/>
        <v>0</v>
      </c>
      <c r="K64" s="18"/>
    </row>
    <row r="65" spans="2:11" ht="13.5" customHeight="1">
      <c r="B65" s="11"/>
      <c r="C65" s="12" t="s">
        <v>19</v>
      </c>
      <c r="D65" s="19" t="s">
        <v>37</v>
      </c>
      <c r="E65" s="23">
        <v>54422.32789</v>
      </c>
      <c r="F65" s="30">
        <v>2025</v>
      </c>
      <c r="G65" s="20">
        <v>0</v>
      </c>
      <c r="H65" s="23">
        <v>0</v>
      </c>
      <c r="I65" s="20">
        <v>0</v>
      </c>
      <c r="J65" s="20">
        <v>0</v>
      </c>
      <c r="K65" s="18"/>
    </row>
    <row r="66" spans="2:11" ht="13.5" customHeight="1">
      <c r="B66" s="11"/>
      <c r="C66" s="12" t="s">
        <v>20</v>
      </c>
      <c r="D66" s="19" t="s">
        <v>37</v>
      </c>
      <c r="E66" s="23">
        <v>732524.71716</v>
      </c>
      <c r="F66" s="30">
        <v>2025</v>
      </c>
      <c r="G66" s="20">
        <v>0</v>
      </c>
      <c r="H66" s="23">
        <v>0</v>
      </c>
      <c r="I66" s="20">
        <v>0</v>
      </c>
      <c r="J66" s="20">
        <v>0</v>
      </c>
      <c r="K66" s="18"/>
    </row>
    <row r="67" spans="2:11" ht="13.5" customHeight="1">
      <c r="B67" s="11" t="s">
        <v>82</v>
      </c>
      <c r="C67" s="12"/>
      <c r="D67" s="19" t="s">
        <v>80</v>
      </c>
      <c r="E67" s="23">
        <v>1110000.1030242059</v>
      </c>
      <c r="F67" s="30">
        <v>2027</v>
      </c>
      <c r="G67" s="20">
        <v>506629.09044433199</v>
      </c>
      <c r="H67" s="23">
        <v>95637.828219999996</v>
      </c>
      <c r="I67" s="20">
        <v>7957.3761872919986</v>
      </c>
      <c r="J67" s="20">
        <v>13191.616172708002</v>
      </c>
      <c r="K67" s="18"/>
    </row>
    <row r="68" spans="2:11" ht="13.5" customHeight="1">
      <c r="B68" s="11" t="s">
        <v>83</v>
      </c>
      <c r="C68" s="12"/>
      <c r="D68" s="19" t="s">
        <v>80</v>
      </c>
      <c r="E68" s="23">
        <v>634622.9547902341</v>
      </c>
      <c r="F68" s="30">
        <v>2030</v>
      </c>
      <c r="G68" s="20">
        <v>348846.04398883105</v>
      </c>
      <c r="H68" s="23">
        <v>18691.24224</v>
      </c>
      <c r="I68" s="20">
        <v>2917.3076776199991</v>
      </c>
      <c r="J68" s="20">
        <v>9668.6214823800001</v>
      </c>
      <c r="K68" s="18"/>
    </row>
    <row r="69" spans="2:11" ht="13.5" customHeight="1">
      <c r="B69" s="11" t="s">
        <v>84</v>
      </c>
      <c r="C69" s="12"/>
      <c r="D69" s="19" t="s">
        <v>80</v>
      </c>
      <c r="E69" s="23">
        <v>4104137.2160933125</v>
      </c>
      <c r="F69" s="30">
        <v>2030</v>
      </c>
      <c r="G69" s="20">
        <v>1556545.6317002431</v>
      </c>
      <c r="H69" s="23">
        <v>80747.438900000008</v>
      </c>
      <c r="I69" s="20">
        <v>20425.387193578001</v>
      </c>
      <c r="J69" s="20">
        <v>15221.242446422002</v>
      </c>
      <c r="K69" s="18"/>
    </row>
    <row r="70" spans="2:11" ht="13.5" customHeight="1">
      <c r="B70" s="11" t="s">
        <v>100</v>
      </c>
      <c r="C70" s="12"/>
      <c r="D70" s="19" t="s">
        <v>80</v>
      </c>
      <c r="E70" s="23">
        <v>1734841.6474095162</v>
      </c>
      <c r="F70" s="30">
        <v>2031</v>
      </c>
      <c r="G70" s="20">
        <v>1305387.4369449702</v>
      </c>
      <c r="H70" s="23">
        <v>0</v>
      </c>
      <c r="I70" s="20">
        <v>3650.9614773200001</v>
      </c>
      <c r="J70" s="20">
        <v>3621.3267626800002</v>
      </c>
      <c r="K70" s="18"/>
    </row>
    <row r="71" spans="2:11" ht="13.5" customHeight="1" thickBot="1">
      <c r="B71" s="11" t="s">
        <v>101</v>
      </c>
      <c r="C71" s="12"/>
      <c r="D71" s="31" t="s">
        <v>80</v>
      </c>
      <c r="E71" s="23">
        <v>470704.12309887999</v>
      </c>
      <c r="F71" s="30">
        <v>2042</v>
      </c>
      <c r="G71" s="32">
        <v>273928.65305744007</v>
      </c>
      <c r="H71" s="23">
        <v>0</v>
      </c>
      <c r="I71" s="20">
        <v>3220.83952</v>
      </c>
      <c r="J71" s="20">
        <v>0</v>
      </c>
      <c r="K71" s="18"/>
    </row>
    <row r="72" spans="2:11" ht="13.5" thickBot="1">
      <c r="B72" s="80" t="s">
        <v>27</v>
      </c>
      <c r="C72" s="81"/>
      <c r="D72" s="31"/>
      <c r="E72" s="10">
        <f>SUM(E73:E73)</f>
        <v>0</v>
      </c>
      <c r="F72" s="24"/>
      <c r="G72" s="10">
        <f>SUM(G73:G73)</f>
        <v>0</v>
      </c>
      <c r="H72" s="25">
        <f>SUM(H73:H73)</f>
        <v>65668.590790000002</v>
      </c>
      <c r="I72" s="10">
        <f>SUM(I73:I73)</f>
        <v>0</v>
      </c>
      <c r="J72" s="10">
        <f>SUM(J73:J73)</f>
        <v>13262.310120000002</v>
      </c>
    </row>
    <row r="73" spans="2:11" ht="13.5" customHeight="1" thickBot="1">
      <c r="B73" s="11"/>
      <c r="C73" s="12" t="s">
        <v>72</v>
      </c>
      <c r="D73" s="19" t="s">
        <v>37</v>
      </c>
      <c r="E73" s="23">
        <v>0</v>
      </c>
      <c r="F73" s="21">
        <v>2020</v>
      </c>
      <c r="G73" s="20">
        <v>0</v>
      </c>
      <c r="H73" s="23">
        <v>65668.590790000002</v>
      </c>
      <c r="I73" s="20">
        <v>0</v>
      </c>
      <c r="J73" s="20">
        <v>13262.310120000002</v>
      </c>
      <c r="K73" s="18"/>
    </row>
    <row r="74" spans="2:11" ht="13.5" thickBot="1">
      <c r="B74" s="80" t="s">
        <v>62</v>
      </c>
      <c r="C74" s="81"/>
      <c r="D74" s="9"/>
      <c r="E74" s="10">
        <v>0</v>
      </c>
      <c r="F74" s="24"/>
      <c r="G74" s="10">
        <v>0</v>
      </c>
      <c r="H74" s="25">
        <v>0</v>
      </c>
      <c r="I74" s="10">
        <v>0</v>
      </c>
      <c r="J74" s="10">
        <v>0</v>
      </c>
    </row>
    <row r="75" spans="2:11" ht="13.5" thickBot="1">
      <c r="B75" s="80" t="s">
        <v>21</v>
      </c>
      <c r="C75" s="81"/>
      <c r="D75" s="9"/>
      <c r="E75" s="10">
        <f>E76+E79+E80</f>
        <v>8760434.6343374997</v>
      </c>
      <c r="F75" s="24"/>
      <c r="G75" s="10">
        <f t="shared" ref="G75" si="7">G76+G79+G80</f>
        <v>0</v>
      </c>
      <c r="H75" s="25">
        <f t="shared" ref="H75:J75" si="8">H76+H79+H80</f>
        <v>1536870.4278500001</v>
      </c>
      <c r="I75" s="10">
        <f t="shared" si="8"/>
        <v>431300.42556</v>
      </c>
      <c r="J75" s="10">
        <f t="shared" si="8"/>
        <v>0</v>
      </c>
    </row>
    <row r="76" spans="2:11" ht="13.5" customHeight="1">
      <c r="B76" s="11" t="s">
        <v>60</v>
      </c>
      <c r="C76" s="12"/>
      <c r="D76" s="19"/>
      <c r="E76" s="14">
        <f>SUM(E77:E78)</f>
        <v>8760434.6343374997</v>
      </c>
      <c r="F76" s="15"/>
      <c r="G76" s="14">
        <f t="shared" ref="G76" si="9">SUM(G77:G78)</f>
        <v>0</v>
      </c>
      <c r="H76" s="17">
        <f t="shared" ref="H76:J76" si="10">SUM(H77:H78)</f>
        <v>1536870.4278500001</v>
      </c>
      <c r="I76" s="14">
        <f t="shared" si="10"/>
        <v>431300.42556</v>
      </c>
      <c r="J76" s="14">
        <f t="shared" si="10"/>
        <v>0</v>
      </c>
      <c r="K76" s="18"/>
    </row>
    <row r="77" spans="2:11" ht="13.5" customHeight="1">
      <c r="B77" s="11"/>
      <c r="C77" s="12" t="s">
        <v>22</v>
      </c>
      <c r="D77" s="19" t="s">
        <v>37</v>
      </c>
      <c r="E77" s="20">
        <v>1092688.5094440999</v>
      </c>
      <c r="F77" s="21">
        <v>2021</v>
      </c>
      <c r="G77" s="20">
        <v>0</v>
      </c>
      <c r="H77" s="23">
        <v>906659.27022000006</v>
      </c>
      <c r="I77" s="20">
        <v>84689.436920000007</v>
      </c>
      <c r="J77" s="20">
        <v>0</v>
      </c>
      <c r="K77" s="18"/>
    </row>
    <row r="78" spans="2:11" ht="13.5" customHeight="1">
      <c r="B78" s="11"/>
      <c r="C78" s="12" t="s">
        <v>23</v>
      </c>
      <c r="D78" s="19" t="s">
        <v>37</v>
      </c>
      <c r="E78" s="20">
        <v>7667746.1248933999</v>
      </c>
      <c r="F78" s="21">
        <v>2031</v>
      </c>
      <c r="G78" s="20">
        <v>0</v>
      </c>
      <c r="H78" s="23">
        <v>630211.15763000003</v>
      </c>
      <c r="I78" s="20">
        <v>346610.98864</v>
      </c>
      <c r="J78" s="20">
        <v>0</v>
      </c>
      <c r="K78" s="18"/>
    </row>
    <row r="79" spans="2:11" ht="13.5" customHeight="1">
      <c r="B79" s="11" t="s">
        <v>61</v>
      </c>
      <c r="C79" s="12"/>
      <c r="D79" s="19"/>
      <c r="E79" s="14">
        <v>0</v>
      </c>
      <c r="F79" s="26"/>
      <c r="G79" s="14">
        <v>0</v>
      </c>
      <c r="H79" s="26">
        <v>0</v>
      </c>
      <c r="I79" s="14">
        <v>0</v>
      </c>
      <c r="J79" s="14">
        <v>0</v>
      </c>
      <c r="K79" s="18"/>
    </row>
    <row r="80" spans="2:11" ht="13.5" customHeight="1" thickBot="1">
      <c r="B80" s="11" t="s">
        <v>27</v>
      </c>
      <c r="C80" s="12"/>
      <c r="D80" s="19"/>
      <c r="E80" s="20">
        <v>0</v>
      </c>
      <c r="F80" s="22">
        <v>0</v>
      </c>
      <c r="G80" s="20">
        <v>0</v>
      </c>
      <c r="H80" s="23">
        <v>0</v>
      </c>
      <c r="I80" s="20">
        <v>0</v>
      </c>
      <c r="J80" s="20">
        <v>0</v>
      </c>
      <c r="K80" s="18"/>
    </row>
    <row r="81" spans="2:11" ht="13.5" thickBot="1">
      <c r="B81" s="80" t="s">
        <v>24</v>
      </c>
      <c r="C81" s="81"/>
      <c r="D81" s="9"/>
      <c r="E81" s="10">
        <f>E82</f>
        <v>898.62412943186507</v>
      </c>
      <c r="F81" s="24"/>
      <c r="G81" s="10">
        <f t="shared" ref="G81:J81" si="11">G82</f>
        <v>0</v>
      </c>
      <c r="H81" s="25">
        <f t="shared" si="11"/>
        <v>21.903490000000001</v>
      </c>
      <c r="I81" s="10">
        <f t="shared" si="11"/>
        <v>0.87555999999999989</v>
      </c>
      <c r="J81" s="10">
        <f t="shared" si="11"/>
        <v>0</v>
      </c>
    </row>
    <row r="82" spans="2:11" ht="13.5" customHeight="1" thickBot="1">
      <c r="B82" s="11"/>
      <c r="C82" s="12" t="s">
        <v>25</v>
      </c>
      <c r="D82" s="19" t="s">
        <v>7</v>
      </c>
      <c r="E82" s="20">
        <v>898.62412943186507</v>
      </c>
      <c r="F82" s="22">
        <v>0</v>
      </c>
      <c r="G82" s="20">
        <v>0</v>
      </c>
      <c r="H82" s="23">
        <v>21.903490000000001</v>
      </c>
      <c r="I82" s="20">
        <v>0.87555999999999989</v>
      </c>
      <c r="J82" s="20">
        <v>0</v>
      </c>
      <c r="K82" s="18"/>
    </row>
    <row r="83" spans="2:11" ht="13.5" thickBot="1">
      <c r="B83" s="80" t="s">
        <v>48</v>
      </c>
      <c r="C83" s="81"/>
      <c r="D83" s="13"/>
      <c r="E83" s="10">
        <f>E84+E90</f>
        <v>163043051.96000001</v>
      </c>
      <c r="F83" s="24"/>
      <c r="G83" s="10">
        <f>SUM(G84,G90)</f>
        <v>9000000</v>
      </c>
      <c r="H83" s="25">
        <f>SUM(H84,H90)</f>
        <v>2594137.5</v>
      </c>
      <c r="I83" s="10">
        <f>SUM(I84,I90)</f>
        <v>8096034.4663853385</v>
      </c>
      <c r="J83" s="10">
        <f>SUM(J84,J90)</f>
        <v>6354.6071700000002</v>
      </c>
    </row>
    <row r="84" spans="2:11" ht="12.75" customHeight="1">
      <c r="B84" s="11" t="s">
        <v>49</v>
      </c>
      <c r="C84" s="12"/>
      <c r="D84" s="13"/>
      <c r="E84" s="17">
        <f>E85+E88</f>
        <v>27303731.41</v>
      </c>
      <c r="F84" s="26"/>
      <c r="G84" s="16">
        <f>G85+G88</f>
        <v>9000000</v>
      </c>
      <c r="H84" s="17">
        <f>H85+H88</f>
        <v>2594137.5</v>
      </c>
      <c r="I84" s="14">
        <f>I85+I88</f>
        <v>1594060.0375660274</v>
      </c>
      <c r="J84" s="14">
        <f>J85+J88</f>
        <v>4827.6090300000005</v>
      </c>
      <c r="K84" s="18"/>
    </row>
    <row r="85" spans="2:11" ht="12.75" customHeight="1">
      <c r="B85" s="11" t="s">
        <v>50</v>
      </c>
      <c r="C85" s="12"/>
      <c r="D85" s="19"/>
      <c r="E85" s="17">
        <f>SUM(E86:E87)</f>
        <v>27294750</v>
      </c>
      <c r="F85" s="26"/>
      <c r="G85" s="14">
        <f t="shared" ref="G85:J85" si="12">SUM(G86:G87)</f>
        <v>9000000</v>
      </c>
      <c r="H85" s="17">
        <f t="shared" si="12"/>
        <v>2594137.5</v>
      </c>
      <c r="I85" s="17">
        <f t="shared" si="12"/>
        <v>1594060.0375660274</v>
      </c>
      <c r="J85" s="17">
        <f t="shared" si="12"/>
        <v>4827.6090300000005</v>
      </c>
      <c r="K85" s="18"/>
    </row>
    <row r="86" spans="2:11" ht="12.75" customHeight="1">
      <c r="B86" s="11"/>
      <c r="C86" s="12" t="s">
        <v>68</v>
      </c>
      <c r="D86" s="19" t="s">
        <v>37</v>
      </c>
      <c r="E86" s="23">
        <v>18294750</v>
      </c>
      <c r="F86" s="30">
        <v>2026</v>
      </c>
      <c r="G86" s="20">
        <v>0</v>
      </c>
      <c r="H86" s="23">
        <v>2594137.5</v>
      </c>
      <c r="I86" s="20">
        <v>1219511.62953</v>
      </c>
      <c r="J86" s="20">
        <v>4827.6090300000005</v>
      </c>
      <c r="K86" s="18"/>
    </row>
    <row r="87" spans="2:11" ht="12.75" customHeight="1">
      <c r="B87" s="11"/>
      <c r="C87" s="12" t="s">
        <v>102</v>
      </c>
      <c r="D87" s="19" t="s">
        <v>7</v>
      </c>
      <c r="E87" s="23">
        <v>9000000</v>
      </c>
      <c r="F87" s="30">
        <v>2023</v>
      </c>
      <c r="G87" s="20">
        <v>9000000</v>
      </c>
      <c r="H87" s="23">
        <v>0</v>
      </c>
      <c r="I87" s="20">
        <v>374548.40803602739</v>
      </c>
      <c r="J87" s="20">
        <v>0</v>
      </c>
      <c r="K87" s="18"/>
    </row>
    <row r="88" spans="2:11" ht="12.75" customHeight="1">
      <c r="B88" s="11" t="s">
        <v>51</v>
      </c>
      <c r="C88" s="12"/>
      <c r="D88" s="19"/>
      <c r="E88" s="17">
        <f>E89</f>
        <v>8981.41</v>
      </c>
      <c r="F88" s="26"/>
      <c r="G88" s="14">
        <f t="shared" ref="G88:J88" si="13">G89</f>
        <v>0</v>
      </c>
      <c r="H88" s="17">
        <f t="shared" si="13"/>
        <v>0</v>
      </c>
      <c r="I88" s="14">
        <f t="shared" si="13"/>
        <v>0</v>
      </c>
      <c r="J88" s="14">
        <f t="shared" si="13"/>
        <v>0</v>
      </c>
      <c r="K88" s="18"/>
    </row>
    <row r="89" spans="2:11" ht="12.75" customHeight="1">
      <c r="B89" s="11"/>
      <c r="C89" s="12" t="s">
        <v>26</v>
      </c>
      <c r="D89" s="19" t="s">
        <v>7</v>
      </c>
      <c r="E89" s="23">
        <v>8981.41</v>
      </c>
      <c r="F89" s="22">
        <v>0</v>
      </c>
      <c r="G89" s="20">
        <v>0</v>
      </c>
      <c r="H89" s="23">
        <v>0</v>
      </c>
      <c r="I89" s="20">
        <v>0</v>
      </c>
      <c r="J89" s="20">
        <v>0</v>
      </c>
      <c r="K89" s="18"/>
    </row>
    <row r="90" spans="2:11" ht="12.75" customHeight="1">
      <c r="B90" s="11" t="s">
        <v>52</v>
      </c>
      <c r="C90" s="12"/>
      <c r="D90" s="19"/>
      <c r="E90" s="17">
        <f>SUM(E91:E93)</f>
        <v>135739320.55000001</v>
      </c>
      <c r="F90" s="26"/>
      <c r="G90" s="14">
        <f>SUM(G91:G93)</f>
        <v>0</v>
      </c>
      <c r="H90" s="17">
        <f>SUM(H91:H93)</f>
        <v>0</v>
      </c>
      <c r="I90" s="17">
        <f>SUM(I91:I93)</f>
        <v>6501974.4288193109</v>
      </c>
      <c r="J90" s="17">
        <f>SUM(J91:J93)</f>
        <v>1526.9981399999999</v>
      </c>
      <c r="K90" s="18"/>
    </row>
    <row r="91" spans="2:11" ht="12.75" customHeight="1">
      <c r="B91" s="11"/>
      <c r="C91" s="12" t="s">
        <v>67</v>
      </c>
      <c r="D91" s="19" t="s">
        <v>37</v>
      </c>
      <c r="E91" s="23">
        <v>57681720.549999997</v>
      </c>
      <c r="F91" s="30">
        <v>2021</v>
      </c>
      <c r="G91" s="20">
        <v>0</v>
      </c>
      <c r="H91" s="23">
        <v>0</v>
      </c>
      <c r="I91" s="20">
        <v>1786867.1725693103</v>
      </c>
      <c r="J91" s="20">
        <v>305.00759999999997</v>
      </c>
      <c r="K91" s="18"/>
    </row>
    <row r="92" spans="2:11" ht="12.75" customHeight="1">
      <c r="B92" s="11"/>
      <c r="C92" s="12" t="s">
        <v>69</v>
      </c>
      <c r="D92" s="19" t="s">
        <v>37</v>
      </c>
      <c r="E92" s="23">
        <v>41468100</v>
      </c>
      <c r="F92" s="30">
        <v>2024</v>
      </c>
      <c r="G92" s="20">
        <v>0</v>
      </c>
      <c r="H92" s="23">
        <v>0</v>
      </c>
      <c r="I92" s="20">
        <v>2589603.9750000006</v>
      </c>
      <c r="J92" s="20">
        <v>612.18296999999995</v>
      </c>
      <c r="K92" s="18"/>
    </row>
    <row r="93" spans="2:11" ht="12.75" customHeight="1" thickBot="1">
      <c r="B93" s="11"/>
      <c r="C93" s="12" t="s">
        <v>70</v>
      </c>
      <c r="D93" s="31" t="s">
        <v>37</v>
      </c>
      <c r="E93" s="23">
        <v>36589500</v>
      </c>
      <c r="F93" s="30">
        <v>2027</v>
      </c>
      <c r="G93" s="32">
        <v>0</v>
      </c>
      <c r="H93" s="23">
        <v>0</v>
      </c>
      <c r="I93" s="20">
        <v>2125503.28125</v>
      </c>
      <c r="J93" s="20">
        <v>609.80756999999994</v>
      </c>
      <c r="K93" s="18"/>
    </row>
    <row r="94" spans="2:11" ht="13.5" thickBot="1">
      <c r="B94" s="80" t="s">
        <v>53</v>
      </c>
      <c r="C94" s="81"/>
      <c r="D94" s="31"/>
      <c r="E94" s="34"/>
      <c r="F94" s="35"/>
      <c r="G94" s="34"/>
      <c r="H94" s="35"/>
      <c r="I94" s="34"/>
      <c r="J94" s="34"/>
    </row>
    <row r="95" spans="2:11" ht="13.5" thickBot="1">
      <c r="B95" s="80" t="s">
        <v>27</v>
      </c>
      <c r="C95" s="81"/>
      <c r="D95" s="9"/>
      <c r="E95" s="20"/>
      <c r="F95" s="22"/>
      <c r="G95" s="20"/>
      <c r="H95" s="22"/>
      <c r="I95" s="20"/>
      <c r="J95" s="20"/>
    </row>
    <row r="96" spans="2:11" ht="13.5" thickBot="1">
      <c r="B96" s="80" t="s">
        <v>56</v>
      </c>
      <c r="C96" s="81"/>
      <c r="D96" s="9" t="s">
        <v>28</v>
      </c>
      <c r="E96" s="10">
        <f>E83+E81+E75+E74+E72+E60+E58+E38+E7</f>
        <v>223173127.98702708</v>
      </c>
      <c r="F96" s="24"/>
      <c r="G96" s="10">
        <f>G83+G81+G75+G74+G72+G60+G58+G38+G7</f>
        <v>18048433.398361817</v>
      </c>
      <c r="H96" s="25">
        <f>H83+H81+H75+H74+H72+H60+H58+H38+H7</f>
        <v>11273433.435978532</v>
      </c>
      <c r="I96" s="10">
        <f>I83+I81+I75+I74+I72+I60+I58+I38+I7</f>
        <v>10646968.698384326</v>
      </c>
      <c r="J96" s="10">
        <f>J83+J81+J75+J74+J72+J60+J58+J38+J7</f>
        <v>76725.659462499956</v>
      </c>
      <c r="K96" s="36"/>
    </row>
    <row r="97" spans="2:11" ht="13.5" thickBot="1">
      <c r="B97" s="80" t="s">
        <v>29</v>
      </c>
      <c r="C97" s="81"/>
      <c r="D97" s="9"/>
      <c r="E97" s="10"/>
      <c r="F97" s="35"/>
      <c r="G97" s="34"/>
      <c r="H97" s="37"/>
      <c r="I97" s="37"/>
      <c r="J97" s="37"/>
    </row>
    <row r="98" spans="2:11">
      <c r="B98" s="38" t="s">
        <v>30</v>
      </c>
      <c r="C98" s="39"/>
      <c r="D98" s="13" t="s">
        <v>7</v>
      </c>
      <c r="E98" s="40"/>
      <c r="F98" s="41"/>
      <c r="G98" s="40"/>
      <c r="H98" s="42"/>
      <c r="I98" s="40"/>
      <c r="J98" s="40"/>
    </row>
    <row r="99" spans="2:11">
      <c r="B99" s="43" t="s">
        <v>15</v>
      </c>
      <c r="C99" s="44"/>
      <c r="D99" s="19" t="s">
        <v>7</v>
      </c>
      <c r="E99" s="45"/>
      <c r="F99" s="46"/>
      <c r="G99" s="45"/>
      <c r="H99" s="47"/>
      <c r="I99" s="45"/>
      <c r="J99" s="45"/>
      <c r="K99" s="18"/>
    </row>
    <row r="100" spans="2:11">
      <c r="B100" s="43" t="s">
        <v>31</v>
      </c>
      <c r="C100" s="44"/>
      <c r="D100" s="19" t="s">
        <v>7</v>
      </c>
      <c r="E100" s="45"/>
      <c r="F100" s="46"/>
      <c r="G100" s="45"/>
      <c r="H100" s="47"/>
      <c r="I100" s="45"/>
      <c r="J100" s="45"/>
      <c r="K100" s="48"/>
    </row>
    <row r="101" spans="2:11" ht="13.5" thickBot="1">
      <c r="B101" s="49" t="s">
        <v>27</v>
      </c>
      <c r="C101" s="50"/>
      <c r="D101" s="31" t="s">
        <v>7</v>
      </c>
      <c r="E101" s="51"/>
      <c r="F101" s="52"/>
      <c r="G101" s="51"/>
      <c r="H101" s="53"/>
      <c r="I101" s="51"/>
      <c r="J101" s="51"/>
      <c r="K101" s="4"/>
    </row>
    <row r="102" spans="2:11" ht="12.75" customHeight="1">
      <c r="B102" s="12"/>
      <c r="C102" s="12"/>
      <c r="D102" s="54"/>
      <c r="E102" s="4"/>
      <c r="F102" s="4"/>
      <c r="G102" s="4"/>
      <c r="H102" s="4"/>
      <c r="I102" s="4"/>
      <c r="J102" s="4"/>
      <c r="K102" s="55"/>
    </row>
    <row r="103" spans="2:11" ht="12.75" customHeight="1">
      <c r="B103" s="1" t="s">
        <v>33</v>
      </c>
      <c r="C103" s="12"/>
      <c r="D103" s="56"/>
      <c r="E103" s="18"/>
      <c r="F103" s="18"/>
      <c r="G103" s="18"/>
      <c r="H103" s="18"/>
      <c r="I103" s="18"/>
      <c r="J103" s="18"/>
    </row>
    <row r="104" spans="2:11" ht="12.75" customHeight="1">
      <c r="B104" s="57" t="s">
        <v>108</v>
      </c>
      <c r="E104" s="1"/>
      <c r="F104" s="1"/>
      <c r="G104" s="1"/>
    </row>
    <row r="105" spans="2:11" ht="12.75" customHeight="1">
      <c r="B105" s="1" t="s">
        <v>65</v>
      </c>
      <c r="C105" s="57"/>
      <c r="D105" s="58"/>
      <c r="E105" s="59"/>
      <c r="F105" s="59"/>
      <c r="G105" s="59"/>
      <c r="H105" s="59"/>
      <c r="I105" s="59"/>
      <c r="J105" s="59"/>
    </row>
    <row r="106" spans="2:11" ht="12.75" customHeight="1">
      <c r="B106" s="57" t="s">
        <v>109</v>
      </c>
      <c r="C106" s="57"/>
      <c r="D106" s="60"/>
      <c r="E106" s="60"/>
      <c r="F106" s="60"/>
      <c r="G106" s="60"/>
      <c r="H106" s="60"/>
      <c r="I106" s="61"/>
      <c r="J106" s="60"/>
      <c r="K106" s="62"/>
    </row>
    <row r="107" spans="2:11">
      <c r="C107" s="1" t="s">
        <v>110</v>
      </c>
      <c r="D107" s="62"/>
      <c r="E107" s="63"/>
      <c r="F107" s="63"/>
      <c r="G107" s="63"/>
      <c r="H107" s="64"/>
      <c r="I107" s="64"/>
      <c r="J107" s="64"/>
      <c r="K107" s="65"/>
    </row>
    <row r="108" spans="2:11">
      <c r="B108" s="66"/>
      <c r="D108" s="62"/>
      <c r="E108" s="64"/>
      <c r="F108" s="64"/>
      <c r="G108" s="64"/>
      <c r="H108" s="64"/>
      <c r="I108" s="67"/>
      <c r="J108" s="67"/>
      <c r="K108" s="68"/>
    </row>
    <row r="109" spans="2:11">
      <c r="B109" s="66"/>
      <c r="E109" s="69"/>
      <c r="F109" s="69"/>
      <c r="G109" s="69"/>
      <c r="H109" s="69"/>
      <c r="I109" s="69"/>
      <c r="J109" s="70"/>
      <c r="K109" s="62"/>
    </row>
    <row r="110" spans="2:11">
      <c r="E110" s="71"/>
      <c r="F110" s="71"/>
      <c r="G110" s="71"/>
      <c r="H110" s="69"/>
      <c r="I110" s="72"/>
      <c r="J110" s="73"/>
      <c r="K110" s="62"/>
    </row>
    <row r="111" spans="2:11">
      <c r="E111" s="74"/>
      <c r="F111" s="74"/>
      <c r="G111" s="74"/>
      <c r="H111" s="74"/>
      <c r="I111" s="74"/>
      <c r="J111" s="74"/>
      <c r="K111" s="62"/>
    </row>
    <row r="112" spans="2:11">
      <c r="E112" s="74"/>
      <c r="F112" s="74"/>
      <c r="G112" s="74"/>
      <c r="H112" s="75"/>
      <c r="I112" s="76"/>
      <c r="J112" s="77"/>
      <c r="K112" s="62"/>
    </row>
    <row r="113" spans="5:11">
      <c r="E113" s="75"/>
      <c r="F113" s="75"/>
      <c r="G113" s="75"/>
      <c r="H113" s="78"/>
      <c r="I113" s="75"/>
      <c r="J113" s="79"/>
      <c r="K113" s="72"/>
    </row>
    <row r="114" spans="5:11">
      <c r="K114" s="72"/>
    </row>
    <row r="116" spans="5:11">
      <c r="E116" s="5"/>
      <c r="F116" s="5"/>
      <c r="G116" s="5"/>
    </row>
  </sheetData>
  <mergeCells count="22">
    <mergeCell ref="B1:J1"/>
    <mergeCell ref="B7:C7"/>
    <mergeCell ref="B38:C38"/>
    <mergeCell ref="B2:J2"/>
    <mergeCell ref="B5:C6"/>
    <mergeCell ref="D5:D6"/>
    <mergeCell ref="E5:E6"/>
    <mergeCell ref="F5:F6"/>
    <mergeCell ref="G5:G6"/>
    <mergeCell ref="H5:I5"/>
    <mergeCell ref="J5:J6"/>
    <mergeCell ref="B58:C58"/>
    <mergeCell ref="B83:C83"/>
    <mergeCell ref="B97:C97"/>
    <mergeCell ref="B94:C94"/>
    <mergeCell ref="B95:C95"/>
    <mergeCell ref="B96:C96"/>
    <mergeCell ref="B60:C60"/>
    <mergeCell ref="B81:C81"/>
    <mergeCell ref="B75:C75"/>
    <mergeCell ref="B74:C74"/>
    <mergeCell ref="B72:C72"/>
  </mergeCells>
  <phoneticPr fontId="0" type="noConversion"/>
  <printOptions horizontalCentered="1" verticalCentered="1"/>
  <pageMargins left="0.75" right="0.75" top="1" bottom="1" header="0" footer="0"/>
  <pageSetup paperSize="9" scale="4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AG+ACIF Anexo II</vt:lpstr>
      <vt:lpstr>'AG+ACIF Anexo II'!Área_de_impresión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d30656096</dc:creator>
  <cp:lastModifiedBy>Ana Lucia Luque</cp:lastModifiedBy>
  <cp:lastPrinted>2016-03-08T16:27:07Z</cp:lastPrinted>
  <dcterms:created xsi:type="dcterms:W3CDTF">2009-07-16T20:06:45Z</dcterms:created>
  <dcterms:modified xsi:type="dcterms:W3CDTF">2021-02-22T18:08:25Z</dcterms:modified>
</cp:coreProperties>
</file>